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agudelo\Documents\Jairo Agudelo\2025\TI\Seguimiento Ti\"/>
    </mc:Choice>
  </mc:AlternateContent>
  <xr:revisionPtr revIDLastSave="0" documentId="13_ncr:1_{CE237E9B-3328-45CB-ABF4-FF6F3FCF8254}" xr6:coauthVersionLast="36" xr6:coauthVersionMax="36" xr10:uidLastSave="{00000000-0000-0000-0000-000000000000}"/>
  <bookViews>
    <workbookView xWindow="-120" yWindow="-120" windowWidth="20730" windowHeight="11160" activeTab="2" xr2:uid="{00000000-000D-0000-FFFF-FFFF00000000}"/>
  </bookViews>
  <sheets>
    <sheet name="Plan Estratégico de TI " sheetId="1" r:id="rId1"/>
    <sheet name="Plan intervención" sheetId="2" r:id="rId2"/>
    <sheet name="PESI" sheetId="3" r:id="rId3"/>
  </sheets>
  <definedNames>
    <definedName name="_xlnm._FilterDatabase" localSheetId="2" hidden="1">PESI!$A$3:$N$29</definedName>
    <definedName name="_xlnm._FilterDatabase" localSheetId="0" hidden="1">'Plan Estratégico de TI '!$A$3:$P$49</definedName>
    <definedName name="_xlnm._FilterDatabase" localSheetId="1" hidden="1">'Plan intervención'!$A$4:$O$46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 i="2" l="1"/>
  <c r="J37" i="2" s="1"/>
  <c r="J35" i="2"/>
  <c r="J34" i="2"/>
  <c r="J33" i="2"/>
  <c r="J32" i="2"/>
  <c r="J31" i="2"/>
  <c r="J30" i="2"/>
  <c r="J29" i="2"/>
  <c r="J28" i="2"/>
  <c r="J27" i="2"/>
  <c r="J26" i="2"/>
  <c r="J25" i="2"/>
  <c r="J24" i="2"/>
  <c r="J23" i="2"/>
  <c r="J22" i="2"/>
  <c r="J21" i="2"/>
  <c r="J20" i="2"/>
  <c r="J19" i="2"/>
  <c r="J18" i="2"/>
  <c r="H20" i="2"/>
  <c r="H37" i="2" s="1"/>
  <c r="H40" i="2"/>
  <c r="H39" i="2"/>
  <c r="H38" i="2"/>
  <c r="H33" i="2"/>
  <c r="H32" i="2"/>
  <c r="H31" i="2"/>
  <c r="H30" i="2"/>
  <c r="H25" i="2"/>
  <c r="H24" i="2"/>
  <c r="H23" i="2"/>
  <c r="H21" i="2"/>
  <c r="H26" i="2" l="1"/>
  <c r="H34" i="2"/>
  <c r="H27" i="2"/>
  <c r="H35" i="2"/>
  <c r="H28" i="2"/>
  <c r="H36" i="2"/>
  <c r="H29" i="2"/>
  <c r="H41" i="2"/>
  <c r="J40" i="2" l="1"/>
  <c r="I5" i="2" l="1"/>
  <c r="O36" i="1"/>
  <c r="I5" i="3"/>
  <c r="I11" i="3" s="1"/>
  <c r="I25" i="2" l="1"/>
  <c r="L31" i="1"/>
  <c r="H18" i="3"/>
  <c r="H19" i="3" s="1"/>
  <c r="H29" i="3" s="1"/>
  <c r="I13" i="3"/>
  <c r="I30" i="2" l="1"/>
  <c r="O31" i="1"/>
  <c r="I33" i="2"/>
  <c r="G1" i="3"/>
  <c r="G2" i="2"/>
  <c r="G1" i="2"/>
  <c r="G2" i="3" l="1"/>
  <c r="I26" i="3" l="1"/>
  <c r="I27" i="3" s="1"/>
  <c r="I28" i="3" s="1"/>
  <c r="I25" i="3"/>
  <c r="I36" i="2"/>
  <c r="I37" i="2" s="1"/>
  <c r="N41" i="1"/>
  <c r="N42" i="1"/>
  <c r="J46" i="1"/>
  <c r="N44" i="1" l="1"/>
  <c r="I32" i="2"/>
  <c r="I26" i="2"/>
  <c r="J44" i="1"/>
  <c r="J45" i="1" s="1"/>
  <c r="K28" i="1"/>
  <c r="F12" i="3" l="1"/>
  <c r="F25" i="3" s="1"/>
  <c r="H38" i="1" l="1"/>
  <c r="H52" i="1" l="1"/>
  <c r="H51" i="1"/>
  <c r="H49" i="1" l="1"/>
  <c r="F51" i="1"/>
  <c r="F52" i="1" l="1"/>
  <c r="E49" i="2" l="1"/>
  <c r="E48" i="2"/>
  <c r="F49" i="1"/>
  <c r="E46" i="2" l="1"/>
</calcChain>
</file>

<file path=xl/sharedStrings.xml><?xml version="1.0" encoding="utf-8"?>
<sst xmlns="http://schemas.openxmlformats.org/spreadsheetml/2006/main" count="761" uniqueCount="476">
  <si>
    <t xml:space="preserve">Componente </t>
  </si>
  <si>
    <t xml:space="preserve">Líneas de acción </t>
  </si>
  <si>
    <t>Año1</t>
  </si>
  <si>
    <t>Año2</t>
  </si>
  <si>
    <t>1. Planear, definir y mantener la estrategia de TI</t>
  </si>
  <si>
    <t xml:space="preserve">1.1 Alineación de iniciativas con la estrategia institucional o sectorial </t>
  </si>
  <si>
    <t>PETI Actualizado</t>
  </si>
  <si>
    <t xml:space="preserve">1.2. Plan de seguridad </t>
  </si>
  <si>
    <t>Plan Construido</t>
  </si>
  <si>
    <t>Plan Actualizado</t>
  </si>
  <si>
    <t>1.3. Plan de continuidad de TI</t>
  </si>
  <si>
    <t>1.4. Fortalecimiento de la gestión Integral de TI</t>
  </si>
  <si>
    <t>Seguimiento realizado</t>
  </si>
  <si>
    <t xml:space="preserve">2. Planear, definir y mantener el gobierno de TI </t>
  </si>
  <si>
    <t xml:space="preserve">2.1. Fortalecimiento de la estructura organizacional de TI </t>
  </si>
  <si>
    <t>Organigrama ajustado</t>
  </si>
  <si>
    <t>Personal suministrado</t>
  </si>
  <si>
    <t>2.2. Marco de gobernabilidad de TI</t>
  </si>
  <si>
    <t>Roles aplicados</t>
  </si>
  <si>
    <t>2.3. Definición e implantación de procesos de gestión de TI</t>
  </si>
  <si>
    <t>Procesos definidos</t>
  </si>
  <si>
    <t>Procesos Implementados</t>
  </si>
  <si>
    <t xml:space="preserve">3. Análisis de Información </t>
  </si>
  <si>
    <t xml:space="preserve">3.1. Desarrollo de la arquitectura de información </t>
  </si>
  <si>
    <t>Sistemas de información identificados</t>
  </si>
  <si>
    <t>Sistemas de información actualizados</t>
  </si>
  <si>
    <t>3.2. Desarrollo de la capacidad de consolidación y publicación de información</t>
  </si>
  <si>
    <t>Necesidades de publicación identificadas</t>
  </si>
  <si>
    <t xml:space="preserve">Capacitación a personal </t>
  </si>
  <si>
    <t>3.3. Desarrollo de la capacidad de análisis de información</t>
  </si>
  <si>
    <t>Necesidades de análisis identificadas</t>
  </si>
  <si>
    <t xml:space="preserve">4. Desarrollar y mantener de Sistemas de Información </t>
  </si>
  <si>
    <t xml:space="preserve">4.1. Desarrollo y consolidación de los sistemas de información de apoyo administrativo </t>
  </si>
  <si>
    <t>SINAP y CITA funcionales</t>
  </si>
  <si>
    <t>Actualización y soporte SINAP y CITA</t>
  </si>
  <si>
    <t>4.2. Desarrollo y consolidación de los sistemas de información misionales</t>
  </si>
  <si>
    <t>CITA funcional</t>
  </si>
  <si>
    <t>Actualización y soporte CITA</t>
  </si>
  <si>
    <t>4.3 Desarrollo y consolidación de los servicios informativos digitales</t>
  </si>
  <si>
    <t>Página web y redes sociales funcionales</t>
  </si>
  <si>
    <t>4.4. Desarrollo y consolidación de los sistemas de direccionamiento</t>
  </si>
  <si>
    <t>Procedimientos actualizados</t>
  </si>
  <si>
    <t>5. Gestionar Servicios Tecnológicos</t>
  </si>
  <si>
    <t>5.1. Infraestructura de datacenter</t>
  </si>
  <si>
    <t>Plan de renovación tecnológica implementado</t>
  </si>
  <si>
    <t xml:space="preserve">5.2. Hardware y software de oficina </t>
  </si>
  <si>
    <t xml:space="preserve">5.3. Licenciamiento de software de datacenter </t>
  </si>
  <si>
    <t xml:space="preserve">5.4. Conectividad </t>
  </si>
  <si>
    <t xml:space="preserve">5.5. Servicios de operación (administración de infraestructura, DBA, consultorías, tercerización, etc) </t>
  </si>
  <si>
    <t xml:space="preserve">5.6. Servicios informáticos (correo electrónico, directorio activo, antivirus, proxies, mensajería, impresión, etc) </t>
  </si>
  <si>
    <t xml:space="preserve">5.7. Servicios en la nube (IAAS, PAAS) </t>
  </si>
  <si>
    <t xml:space="preserve">5.8. Servicio de soporte y mesa de ayuda </t>
  </si>
  <si>
    <t xml:space="preserve">5.9. UPS y sistema eléctrico </t>
  </si>
  <si>
    <t xml:space="preserve">5.10. Servicios de telefonía </t>
  </si>
  <si>
    <t>6. Uso y apropiación de TI</t>
  </si>
  <si>
    <t xml:space="preserve">5.11. Servicios de seguridad electrónica y video-vigilancia </t>
  </si>
  <si>
    <t>Contrato realizado</t>
  </si>
  <si>
    <t>6.1. Capacitación</t>
  </si>
  <si>
    <t>Plan realizado e implementado</t>
  </si>
  <si>
    <t xml:space="preserve">6.2. Herramientas para el aprendizaje </t>
  </si>
  <si>
    <t>Presentaciones y resúmenes realizados</t>
  </si>
  <si>
    <t>Herramientas de distribución electrónica realizadas</t>
  </si>
  <si>
    <t>Conjunto de herramientas actualizadas</t>
  </si>
  <si>
    <t xml:space="preserve">6.3. Planes de implantación </t>
  </si>
  <si>
    <t xml:space="preserve">6.4. Evaluación del nivel </t>
  </si>
  <si>
    <t>Evaluación realizada y cumpliendo meta.</t>
  </si>
  <si>
    <t>Evaluación realizada</t>
  </si>
  <si>
    <t>PETI
2018-2021
TRD: 300-01 04-05-0225-2018</t>
  </si>
  <si>
    <t>PESI
2018-2021
TRD: 300-01 04-05-0225-2018</t>
  </si>
  <si>
    <t>Contratos de soporte TI  0842 2018.</t>
  </si>
  <si>
    <t>Actualización de documentos del SGC</t>
  </si>
  <si>
    <t>Adecuación aire acondicionado.</t>
  </si>
  <si>
    <t>actualización de MS Exchange 2016 para correo corporativo.</t>
  </si>
  <si>
    <t>Conectividad internet dos proveedores sede centro y un proveedor por territorial.</t>
  </si>
  <si>
    <t>Contrato de soporte TI  0842 2018.</t>
  </si>
  <si>
    <t>Contrato de soporte en aplicativo CITA 0042 2018.
Contrato de soporte SINAP 0172 2018</t>
  </si>
  <si>
    <t>Contrato de soporte en aplicativo CITA 0042 2018.</t>
  </si>
  <si>
    <t>Contrato de soporte TI  0842 2018. Contrato de soporte en aplicativo CITA 0042 2018.
Contrato de soporte SINAP 0172 2018</t>
  </si>
  <si>
    <t xml:space="preserve">Adquisición de 8 CPU´s,  3 computadores de mesa para GIS y gráficos, 3 scaners y 2 impresoras multifuncional. 
Donación de 4 equipos portátiles, dos de escritorio, dos videobeam y otros elementos.
Adquisición de Cuatro licencias de office 2016 y una de adobe ilustrator. </t>
  </si>
  <si>
    <t>Mantenimiento sistema red electrica y de datos, donación de dos ups de 24 KVA.</t>
  </si>
  <si>
    <t>Voip integrado en todas las sedes Contrato de soporte TI  0842 2018.</t>
  </si>
  <si>
    <t>Contrato de vigilancia  0662 2018.</t>
  </si>
  <si>
    <t>Capacitación seguridad de la información y correos sobre tips de seguridad</t>
  </si>
  <si>
    <t>Herramientas colaborativas realizadas (OWNCLOUD).</t>
  </si>
  <si>
    <t>Plan cumplido al 70%</t>
  </si>
  <si>
    <t>Se estima cumplido en mas del 60%</t>
  </si>
  <si>
    <t>Seguimiento año 1</t>
  </si>
  <si>
    <t>Actividades año 2</t>
  </si>
  <si>
    <t>Switch externo financiera</t>
  </si>
  <si>
    <t xml:space="preserve">Cambio de 6 computadores obsoletos y repotenciamiento de 10 mediante aumento de memoria RAM.
Actualización 10 licencias office obsoletas. </t>
  </si>
  <si>
    <t>Actualización Winserver 2012</t>
  </si>
  <si>
    <t>Mejora velocidad en territoriales</t>
  </si>
  <si>
    <t>Contratos de soporte TI  0842 2018. actualización antivirus Kaspersky, GSFI y MS EXCHANGE 2016</t>
  </si>
  <si>
    <t xml:space="preserve"> actualización antivirus Kaspersky, GSFI </t>
  </si>
  <si>
    <t>Adición Contrato de soporte TI  0842 2018 para actualización Intranet e implementación OWNCLOUD.</t>
  </si>
  <si>
    <t>Incorporar herramientas colaborativas de OWNCLOUD al quehacer de la corporación.</t>
  </si>
  <si>
    <t xml:space="preserve">Contrato de soporte TI, aplicativo CITA y soporte </t>
  </si>
  <si>
    <t>Contrato de soporte TI</t>
  </si>
  <si>
    <t xml:space="preserve">Contrato de soporte en aplicativo y soporte SINAP </t>
  </si>
  <si>
    <t xml:space="preserve">Contrato de soporte en aplicativo CITA </t>
  </si>
  <si>
    <t>Contratos de soporte TI</t>
  </si>
  <si>
    <t>Mesas de ayuda y capacitación mediante: Contrato de soporte TI  0842 2018. Contrato de soporte en aplicativo CITA 0042 2018.
Contrato de soporte SINAP 0172 2018</t>
  </si>
  <si>
    <t>Implementación de redes de conocimiento y redes de formadores.</t>
  </si>
  <si>
    <t>Incoporación en plan de capacitación de la Corporación.</t>
  </si>
  <si>
    <t xml:space="preserve">Contrato de vigilancia  </t>
  </si>
  <si>
    <t xml:space="preserve">Voip integrado en todas las sedes Contrato de soporte </t>
  </si>
  <si>
    <t>Mejora de red eléctrica en laboratorio e instalación de UPS Donada.  Instalación de la otra UPS donada en la sede centro.</t>
  </si>
  <si>
    <t>Cumplimiento de este plan</t>
  </si>
  <si>
    <t>Actualizar PETI</t>
  </si>
  <si>
    <t>Actualizar PESI</t>
  </si>
  <si>
    <t xml:space="preserve">Mesas de ayuda y capacitación </t>
  </si>
  <si>
    <t>Cumplimiento con este seguimiento</t>
  </si>
  <si>
    <t>Realizar evaluación.  Incluir los indicadores TIC,</t>
  </si>
  <si>
    <t>PROCESO</t>
  </si>
  <si>
    <t>SISTEMAS DE INFORMACIÓN</t>
  </si>
  <si>
    <t>DATOS Y/O CATEGORÍAS DE INFORMACIÓN</t>
  </si>
  <si>
    <t>Direccionamiento del Sistema de Gestión Corporativo</t>
  </si>
  <si>
    <t>CITA</t>
  </si>
  <si>
    <t>Control de Trámites</t>
  </si>
  <si>
    <t>Control Sancionatorio</t>
  </si>
  <si>
    <t>Control Contratación</t>
  </si>
  <si>
    <t>Control Proyectos</t>
  </si>
  <si>
    <t>Control PQRDS</t>
  </si>
  <si>
    <t>Control de documentos</t>
  </si>
  <si>
    <t>Acciones correctivas</t>
  </si>
  <si>
    <t>SINAP</t>
  </si>
  <si>
    <t>Control Presupuesto</t>
  </si>
  <si>
    <t>Control Tesorería</t>
  </si>
  <si>
    <t>Contabilidad</t>
  </si>
  <si>
    <t>Control Activos</t>
  </si>
  <si>
    <t>Mejoramiento del Sistema de Gestión Corporativo</t>
  </si>
  <si>
    <t>Planeación Global del Territorio</t>
  </si>
  <si>
    <t>Indicadores ejecución proyectos</t>
  </si>
  <si>
    <t>Información sobre los municipios</t>
  </si>
  <si>
    <t>Indicadores Ejecución Financiera</t>
  </si>
  <si>
    <t>Gestión de Proyectos</t>
  </si>
  <si>
    <t>Indicadores Ejecución Financiera proyectos</t>
  </si>
  <si>
    <t>Aplicación de la autoridad ambiental</t>
  </si>
  <si>
    <t>SISF</t>
  </si>
  <si>
    <t>Control salvoconductos movilización forestal</t>
  </si>
  <si>
    <t>TASAS</t>
  </si>
  <si>
    <t>Tasas retributivas</t>
  </si>
  <si>
    <t>GEOVISOR</t>
  </si>
  <si>
    <t>Ubicación de estudios ambientales en la jurisdicción</t>
  </si>
  <si>
    <t>SIGMA</t>
  </si>
  <si>
    <t>Ubicación espacial de concesiones de agua.</t>
  </si>
  <si>
    <t>GIS</t>
  </si>
  <si>
    <t>Información cartográfica.</t>
  </si>
  <si>
    <t>GIS MINERIA</t>
  </si>
  <si>
    <t>Ubicación de licencias mineras.</t>
  </si>
  <si>
    <t>IO/CITA</t>
  </si>
  <si>
    <t>Préstamo de expedientes</t>
  </si>
  <si>
    <t>Gestión del talento humano</t>
  </si>
  <si>
    <t>Liquidaciones Talento Humano</t>
  </si>
  <si>
    <t xml:space="preserve"> Gestión de Recursos e Infraestructura</t>
  </si>
  <si>
    <t>Gestión Financiera y Contable</t>
  </si>
  <si>
    <t>Laboratorio de Análisis de Aguas</t>
  </si>
  <si>
    <t>Control de Informes de análisis</t>
  </si>
  <si>
    <t>Año 1</t>
  </si>
  <si>
    <t>Año 2</t>
  </si>
  <si>
    <t>Control de Trámites 2,0</t>
  </si>
  <si>
    <t>Control Sancionatorio 2,0</t>
  </si>
  <si>
    <t>Control Contratación (Definir CITA o SINAP)</t>
  </si>
  <si>
    <t>Control Proyectos 2,0</t>
  </si>
  <si>
    <t>Licencias ambientales 2,0</t>
  </si>
  <si>
    <t>Visor Geográfico</t>
  </si>
  <si>
    <t>Indicadores ejecución proyectos 2,0</t>
  </si>
  <si>
    <t>Información sobre los municipios (Retomar)</t>
  </si>
  <si>
    <t>Información cartográfica. Infraestructura SIG</t>
  </si>
  <si>
    <t xml:space="preserve">Revisión enero 2019 300-32-02-01-0003-2019 </t>
  </si>
  <si>
    <t xml:space="preserve">Revisión enero 2019 300-32-02-01-0004-2019 </t>
  </si>
  <si>
    <t>Contrataciones realizadas</t>
  </si>
  <si>
    <t>Seguimiento año 2</t>
  </si>
  <si>
    <t>Verificación de roles</t>
  </si>
  <si>
    <t>No se requieren ajustes a roles</t>
  </si>
  <si>
    <t>Los procesos se aplican a la actividad de la corporación.</t>
  </si>
  <si>
    <t>Programado segundo trimestre de 2019</t>
  </si>
  <si>
    <t>Contrato 0050-2019 seguridad ATEMPI</t>
  </si>
  <si>
    <t>Directorio público y corporativo funcionando</t>
  </si>
  <si>
    <t>Seguimiento</t>
  </si>
  <si>
    <t>Funcional</t>
  </si>
  <si>
    <t>Ajustado</t>
  </si>
  <si>
    <t>Contratado</t>
  </si>
  <si>
    <t>En proceso</t>
  </si>
  <si>
    <t>Contrato 0012-19 Sinap SAS,</t>
  </si>
  <si>
    <t>Contrato 200-10-01-12-0111-2019.  Coordinador SGC suplido.</t>
  </si>
  <si>
    <t>Contratos mesas de ayuda 0111/2019, sistemas, 0110/2019, CITA, y 0012/19 Sinap SAS,</t>
  </si>
  <si>
    <t xml:space="preserve">Contrato 200-10-01-12-0111-2019.  </t>
  </si>
  <si>
    <t>total</t>
  </si>
  <si>
    <t>Contratos mesas de ayuda  0110/2019, CITA</t>
  </si>
  <si>
    <t> Se está utilizando para respaldos usuarios</t>
  </si>
  <si>
    <t>Se presentan cotizaciones para ambos ítems, pospuesto por falta de recursos.</t>
  </si>
  <si>
    <t xml:space="preserve">Actividades </t>
  </si>
  <si>
    <t>Metas año 2</t>
  </si>
  <si>
    <t>1. FASE DE PLANIFICACIÓN</t>
  </si>
  <si>
    <t>1.1 Revisión de Políticas de Seguridad y Privacidad de la Información</t>
  </si>
  <si>
    <t xml:space="preserve">Actualizar , aprobar y divulgar Políticas </t>
  </si>
  <si>
    <t>1.2. Revisión Procedimientos de Seguridad de la Información.</t>
  </si>
  <si>
    <t>Actualizar Procedimientos</t>
  </si>
  <si>
    <t>1.3. Roles y Responsabilidades de Seguridad</t>
  </si>
  <si>
    <t>Actualizar Roles y responsabilidades</t>
  </si>
  <si>
    <t>PESI Actualizado</t>
  </si>
  <si>
    <t>1.4. Identificación, documentación y aprobación de activos de información.</t>
  </si>
  <si>
    <t>Documentar y aprobar activos de información</t>
  </si>
  <si>
    <t>En proceso en gestión documental</t>
  </si>
  <si>
    <t>1.5. Identificación, Valoración Y Tratamiento de Riesgos.</t>
  </si>
  <si>
    <t>Actualizar Riesgos y realizar seguimientos</t>
  </si>
  <si>
    <t>Riesgos actualizados en enero de 2019</t>
  </si>
  <si>
    <t>1.6. Capacitación y sensibilización</t>
  </si>
  <si>
    <t>Funcionarios toman conciencia de la seguridad y privacidad de la información.</t>
  </si>
  <si>
    <t>Incluido en plan de capacitación, correos sobre alertas de seguridad.</t>
  </si>
  <si>
    <t>1.7. Implementar el Modelo de Seguridad y Privacidad de la Información</t>
  </si>
  <si>
    <t>Alcanzar Madurez Gestionado</t>
  </si>
  <si>
    <t>2. FASE DE IMPLEMENTACIÓN</t>
  </si>
  <si>
    <t>2.1. Planificación y Control Operacional</t>
  </si>
  <si>
    <t>Aprobar la documentación</t>
  </si>
  <si>
    <t>2.2. Implementación del plan de tratamiento de riesgos</t>
  </si>
  <si>
    <t>Verificar ejecución de acciones para el tto de riesgos</t>
  </si>
  <si>
    <t> Matriz de riesgos de Ti y SI Diligenciada</t>
  </si>
  <si>
    <t>2.3. Indicadores De Gestión</t>
  </si>
  <si>
    <t>Realizar seguimiento y actualizar indicadores de gestión</t>
  </si>
  <si>
    <t>2.4. Plan de Transición de IPv4 a IPv6</t>
  </si>
  <si>
    <t>Implementar plan de transición</t>
  </si>
  <si>
    <t>3. FASE DE EVALUACIÓN DE DESEMPEÑO</t>
  </si>
  <si>
    <t>3.1. Plan de revisión y seguimiento a la implementación del MSPI</t>
  </si>
  <si>
    <t>Revisar y realizar seguimiento a mejoras del MSPI</t>
  </si>
  <si>
    <t>3.2. Plan de Ejecución de Auditorias</t>
  </si>
  <si>
    <t>Planear y ejecutar auditorías</t>
  </si>
  <si>
    <t>4. FASE DE MEJORA CONTINUA</t>
  </si>
  <si>
    <t>4.1. Plan de mejora continua</t>
  </si>
  <si>
    <t>Documentar el plan de mejoramiento.</t>
  </si>
  <si>
    <t>4.2. Resultados de la ejecución del plan de seguimiento, evaluación y análisis para el MSPI</t>
  </si>
  <si>
    <t>Documentar el seguimiento al plan de mejoramiento.</t>
  </si>
  <si>
    <t>4.3 Resultados del plan de ejecución de auditorías y revisiones independientes al MSPI.</t>
  </si>
  <si>
    <t>Socializar resultados del plan</t>
  </si>
  <si>
    <t>5. MODELO DE MADUREZ</t>
  </si>
  <si>
    <t>5.1. Autodiagnóstico nivel de madurez</t>
  </si>
  <si>
    <t>Realizar Autodiagnóstico</t>
  </si>
  <si>
    <t>5.2. Identificación del nivel madurez</t>
  </si>
  <si>
    <t xml:space="preserve">5.3. Análisis de brecha </t>
  </si>
  <si>
    <t>Realizar Análisis</t>
  </si>
  <si>
    <t>6. PRIVACIDAD DE LA INFORMACIÓN</t>
  </si>
  <si>
    <t>6.1. Contar con una herramienta de análisis sobre impacto en la privacidad</t>
  </si>
  <si>
    <t>Realizar la herramienta de análisis sobre impacto en la privacidad</t>
  </si>
  <si>
    <t>6.2. Descripción de los flujos de información</t>
  </si>
  <si>
    <t>Documentar procesos</t>
  </si>
  <si>
    <t>6.3. Identificar los riesgos de privacidad</t>
  </si>
  <si>
    <t>Elaborar matriz de riesgos de privacidad</t>
  </si>
  <si>
    <t>7. ADOPCIÓN DEL PROTOCOLO IPv6</t>
  </si>
  <si>
    <t>7.1. Plan y estrategia de transición de IPv4 a IPv6.</t>
  </si>
  <si>
    <t>Verificar y actualizar el plan</t>
  </si>
  <si>
    <t>7.2. Implementación del plan y estrategia de transición de IPv4 a IPv6.</t>
  </si>
  <si>
    <t>Implementar el plan</t>
  </si>
  <si>
    <t>7.3. Plan de pruebas de funcionalidad de IPv4 a IPv6.</t>
  </si>
  <si>
    <t>Realizar pruebas</t>
  </si>
  <si>
    <t>Adición No 200-01-07-99-0717-2019 suministro servidor, elementos de red y teléfonos.</t>
  </si>
  <si>
    <t>Realizando cotizaciones</t>
  </si>
  <si>
    <t>Programado revisión con Integración web</t>
  </si>
  <si>
    <t>Cotizado pero Pospuesto por falta de presupuesto</t>
  </si>
  <si>
    <t xml:space="preserve">En proceso - pendiente de funcionario </t>
  </si>
  <si>
    <t>Se realiza contrato No 200-01-07-01-0625-2019 fecha acta de inicio 28/06/2019</t>
  </si>
  <si>
    <t>Se realiza durante el resumen de gestión de la directora.</t>
  </si>
  <si>
    <t>Se arreglan inconvenientes del programa</t>
  </si>
  <si>
    <t>El software funciona, se debe verificar</t>
  </si>
  <si>
    <t>El visor funciona pero no se dará más mantenimiento o ingreso de información.</t>
  </si>
  <si>
    <t>Realizado en abril Seguimiento Julio</t>
  </si>
  <si>
    <t>Revisión enero 2019 300-32-02-01-0009-204</t>
  </si>
  <si>
    <t>Seguimiento Año 3</t>
  </si>
  <si>
    <t>Contrato 200-10-01-12-0010-2020.  Supervisor contratos TI</t>
  </si>
  <si>
    <t>Proceso de contratación mesa de TI Número: 200-13-03-01-0011-2020.</t>
  </si>
  <si>
    <t>total 2019</t>
  </si>
  <si>
    <t>total 2020</t>
  </si>
  <si>
    <t xml:space="preserve">Implementado CLOUD CORPOURABA </t>
  </si>
  <si>
    <t xml:space="preserve">Contratos realizados.Adición No 200-01-07-99-0717-2019 suministro servidor, elementos de red y teléfonos.
</t>
  </si>
  <si>
    <t>realizado ajuste documentación de TI y SI.</t>
  </si>
  <si>
    <t>Cambio de 6 computadores obsoletos y repotenciamiento de 10 mediante aumento de memoria RAM.Actualización 10 licencias office obsoletas.</t>
  </si>
  <si>
    <t>Contrato adjudicado</t>
  </si>
  <si>
    <t>Contrato ejecutado</t>
  </si>
  <si>
    <t>Uso para trabajo en casa por cuarentena</t>
  </si>
  <si>
    <t>Realizado autodiagnósticoTercer trimestre de 2019</t>
  </si>
  <si>
    <t>solicitud contratación mesa de ayuda SINAP</t>
  </si>
  <si>
    <t>Pospuesto por falta de presupuesto</t>
  </si>
  <si>
    <t>Contratoprestacióndeserviciosyentrega de diagnóstico</t>
  </si>
  <si>
    <t>Entrega de información revisada de determinantes ambientales</t>
  </si>
  <si>
    <t>Metas año3</t>
  </si>
  <si>
    <t>Procedimientosdeprivacidaddelainformación revisadas</t>
  </si>
  <si>
    <t>Socialización mediante informes</t>
  </si>
  <si>
    <t>Procedimientosdeprivacidaddelainformación actualizados</t>
  </si>
  <si>
    <t>Plan verificado y actualizado</t>
  </si>
  <si>
    <t>Plan aprobado e implementado año 0</t>
  </si>
  <si>
    <t>Pruebasrealizadasainfraestructuraexistente</t>
  </si>
  <si>
    <t>PESI Actualizado 31-01-20</t>
  </si>
  <si>
    <t>Alcanzado cumplimiento nivel madurez gestionado</t>
  </si>
  <si>
    <t>Se realiza diagnóstico por parte de COMTIC y se establece plan</t>
  </si>
  <si>
    <t>Procedimientos de privacidad de la información revisadas</t>
  </si>
  <si>
    <t>Seguimiento diciembre con mejora continua</t>
  </si>
  <si>
    <t>Contrato 200-10-01-12-0010-2020. Supervisor contratos TI  Contratos mesas de ayuda 0069/2020, sistemas</t>
  </si>
  <si>
    <t>Contratos mesa de ayuda TI # 0069/2020</t>
  </si>
  <si>
    <t>Contrato 0057/2020 seguridad ATEMPI</t>
  </si>
  <si>
    <t>Contrato 0021/2020 SINAP</t>
  </si>
  <si>
    <t>Revisado documento D-RI-02 enviado a SGC para implementación</t>
  </si>
  <si>
    <t>Se presentan cotizaciones para ambos ítems, se separan recursos conjuntamente con laboratorio, contrato diseño.</t>
  </si>
  <si>
    <t>Actualización documento D-RI-02, seguridad de la información actualizado meciante Resolución  300-03-10-23-0710-2020 del 24 de Junio del 2020</t>
  </si>
  <si>
    <t>Capacitación virtula PHISING mediante SOPHOS, mayo, socialización de correos electrónico ejemplos de virus y alertas de CSIRT</t>
  </si>
  <si>
    <t>Pospuesto por PAI 2020-2023</t>
  </si>
  <si>
    <t xml:space="preserve"> Contratos mesa de ayuda TI # 0069/2020 y mesa de ayuda SINAP # 0021/2020 y
contrato 0128-2020 mesa de ayuda CITA </t>
  </si>
  <si>
    <t>Contratado, nuevo proveedor, en pruebas mes de julio</t>
  </si>
  <si>
    <t>Contrato 0128 2020  mesa de ayuda CITA</t>
  </si>
  <si>
    <t>Realizado en julio 2020, alcanzada meta de nivel Administrado</t>
  </si>
  <si>
    <t xml:space="preserve"> Contratos mesa de ayuda TI # 0069/2020, mesa de ayuda SINAP # 0021/2020 y
0128 2020 mesa de ayuda CITA </t>
  </si>
  <si>
    <t>Revisión enero 2020 300-32-02-01-0009-2020</t>
  </si>
  <si>
    <t>En proceso, ver PESI y P-MJ-11 se realiza la revisión de los activos de información de TI. Se mantienen los activos de información documentales. Publicados en pagina web, url archivo</t>
  </si>
  <si>
    <t>Incluido en plan de capacitación, correos sobre alertas de seguridad. Y capacitación sophos</t>
  </si>
  <si>
    <t>Realizado en octubre 2020, se logra la meta</t>
  </si>
  <si>
    <t>Realizada el 21 de octubre</t>
  </si>
  <si>
    <t>Realizado en Octubre de 2020, se debe socializar mediante acta.</t>
  </si>
  <si>
    <t>Realizado en agosto de 2020</t>
  </si>
  <si>
    <t>logro mes</t>
  </si>
  <si>
    <t>Se realiza adición para actualización de windows server y mejora de servidores y seguridad</t>
  </si>
  <si>
    <t>En pruebas entrega en noviembre</t>
  </si>
  <si>
    <t>En consultas para retirarlo o ajustarlo, se decide retirarlo y se está cotizando repositorio</t>
  </si>
  <si>
    <t>Se realizan pruebas y la corporación cumple, adquirir el dominio en 2021.</t>
  </si>
  <si>
    <t>plan cumplido</t>
  </si>
  <si>
    <t>Revisión # 12 Diciembre 2020</t>
  </si>
  <si>
    <t>Cotizaciones realizadas con CLARO y UNE, contrato firmado con  TIGO UNE</t>
  </si>
  <si>
    <t> Se separaron los recursos en el proyecto SIG y TIC - Nuevo, Caceptación de oferta No. 0284-2020</t>
  </si>
  <si>
    <t>Plan cumplido al 98%</t>
  </si>
  <si>
    <t xml:space="preserve"> Contrato recibido</t>
  </si>
  <si>
    <t>En pruebas entrega en noviembre, se decide nuevo contrato</t>
  </si>
  <si>
    <t>Entregado en noviembre</t>
  </si>
  <si>
    <t>Actividades Año4</t>
  </si>
  <si>
    <t>Presupuesto Año 4</t>
  </si>
  <si>
    <t>Evidencias</t>
  </si>
  <si>
    <t>Identificación de iniciativas Nacionales y actualización del PETI</t>
  </si>
  <si>
    <t>Actualizar Plan de Continuidad en PETI</t>
  </si>
  <si>
    <t>Fecha Límite</t>
  </si>
  <si>
    <t>Meta</t>
  </si>
  <si>
    <t>Responsables nombrados</t>
  </si>
  <si>
    <t>Personal difinido para TI</t>
  </si>
  <si>
    <t>Roles aplicados en TI</t>
  </si>
  <si>
    <t>4 seguimientos al cumplimiento del PETI (mínimo uno trimestral)</t>
  </si>
  <si>
    <t>CATÁLOGO CONTINUIDAD Y DISPONIBILIDAD DE LOS ELEMENTOS DE INFRAESTRUCTURA en el PETI Actualizado</t>
  </si>
  <si>
    <t>Catalogo de Servicios de TI actualizado</t>
  </si>
  <si>
    <t>4 capacitaciones realizadas en seguridad de la información, servicios de TI, etc</t>
  </si>
  <si>
    <t>4 capacitaciones en manejo de aplicativos institucionales</t>
  </si>
  <si>
    <t>% resultados de aplicativo teletrabajo y/o CITA-SISF</t>
  </si>
  <si>
    <t>Página web ajustada según nueva metología MinTic - Redes sociales funcionales</t>
  </si>
  <si>
    <t>Matriz de gestión del riesgo actualizada</t>
  </si>
  <si>
    <t>N/A</t>
  </si>
  <si>
    <t>Mesa de ayuda soporte tecnológico</t>
  </si>
  <si>
    <t>Revisión y ajustes VoIP</t>
  </si>
  <si>
    <t>Contrato de seguridad realizado y acompañamiento a instalación y manejo de videovigilancia</t>
  </si>
  <si>
    <t>100% de cumplimiento del plan de capacitación presentado</t>
  </si>
  <si>
    <t>3 campañas implementadas sobre seguridad de la información</t>
  </si>
  <si>
    <t>Una evaluación de nivel realizada</t>
  </si>
  <si>
    <t>Licencias ambientales</t>
  </si>
  <si>
    <t>Información sobre los municipios Repositorio</t>
  </si>
  <si>
    <t>REPOSITORIO DIGITAL</t>
  </si>
  <si>
    <t>Observación</t>
  </si>
  <si>
    <t>logro %</t>
  </si>
  <si>
    <t>$30,000,000</t>
  </si>
  <si>
    <t>Actualizar plan de seguridad en PETI y PESI</t>
  </si>
  <si>
    <t>Realizar seguimientos al cumplimiento del PETI y PESI</t>
  </si>
  <si>
    <t>Actualización y soporte SINAP y CITA
y nuevo aplicativo teletrabajo</t>
  </si>
  <si>
    <t>Implementación Aplicativo Teletrabajo</t>
  </si>
  <si>
    <t>Territoriales</t>
  </si>
  <si>
    <t>Total</t>
  </si>
  <si>
    <t>Sig y TIC</t>
  </si>
  <si>
    <t>Financiera</t>
  </si>
  <si>
    <t>Avance</t>
  </si>
  <si>
    <t>PLAN ESTRATÉGICO DE TI</t>
  </si>
  <si>
    <t>Plan cumplido al 100%</t>
  </si>
  <si>
    <t>100% de cumplimiento del PETI aprobado</t>
  </si>
  <si>
    <t>100% de cumplimiento del plan de intervención aprobado</t>
  </si>
  <si>
    <t>100% de cumplimiento del PESI aprobado</t>
  </si>
  <si>
    <t>PLAN DE INTERVENCIÓN DE TI</t>
  </si>
  <si>
    <t>PLAN ESTRATÉGICO DE SEGURIDAD DE LA INFORMACIÓN</t>
  </si>
  <si>
    <t>Jairo Agudelo</t>
  </si>
  <si>
    <t>Contratista Indicadores</t>
  </si>
  <si>
    <t>Matriz de riesgo de TI actualizada</t>
  </si>
  <si>
    <t>LABORATORIO</t>
  </si>
  <si>
    <t>No programado para este año</t>
  </si>
  <si>
    <t>Aplicativos funcionales y desarrollo de teletrabajo</t>
  </si>
  <si>
    <t>Levantamiento de información en Adhoc, interfaz con SINAP, SECOP II implementado y por el se realiza control.  Pendiente de informes por Adhoc</t>
  </si>
  <si>
    <t>PETI actualizado</t>
  </si>
  <si>
    <t>PESI actualizado</t>
  </si>
  <si>
    <t>Matriz ajustada</t>
  </si>
  <si>
    <t>Actualizado en PETI 2022-2025</t>
  </si>
  <si>
    <t>Actualizar documentos del SGI, acorde con los hallazgos de auditoria</t>
  </si>
  <si>
    <t>Fecha cumplimiento evidencia</t>
  </si>
  <si>
    <t>Mesas de ayuda y soporte por cada aplicativo misional.</t>
  </si>
  <si>
    <t>Gestión documental, PQRDS, Tareas funcional, pendiente entrega final de procesos</t>
  </si>
  <si>
    <t>Repotenciar servidores</t>
  </si>
  <si>
    <t>Reposición de equipos</t>
  </si>
  <si>
    <t>1, diagnóstico de equipos de cómputo
2, plan de reposición de equipos</t>
  </si>
  <si>
    <t xml:space="preserve">
Compras de equipos de computo y accesorios y su respectivo software
Compra de repuestos y partes para repotenciar</t>
  </si>
  <si>
    <t>Internet y auditorio</t>
  </si>
  <si>
    <t>Seguimiento a comportamiento de internet</t>
  </si>
  <si>
    <t>Realizado como parte de la mesa de ayuda de TI</t>
  </si>
  <si>
    <t>Operación</t>
  </si>
  <si>
    <t>ejecución</t>
  </si>
  <si>
    <t>Correo, aplicativos y respaldos</t>
  </si>
  <si>
    <t>Diagnóstico de baterías Ups centro de datos</t>
  </si>
  <si>
    <t>Electricidad</t>
  </si>
  <si>
    <t>Telefonía</t>
  </si>
  <si>
    <t>Según seguimiento del primer trimestre</t>
  </si>
  <si>
    <t>Evaluación realizada en formato MSPI</t>
  </si>
  <si>
    <t>Actualizar PETI para el periodo 2022-20255</t>
  </si>
  <si>
    <t>Actualizar PESI para el periodo 2022-20255</t>
  </si>
  <si>
    <t>En PETI y PESI se tienen definidos los procesos.  Revisión y actualización de procesos de TI y SI y propuesta  de nuevo proceso en SGC</t>
  </si>
  <si>
    <t>Se presentan procesos y registros para revisión</t>
  </si>
  <si>
    <t>contrato por todo el año</t>
  </si>
  <si>
    <t>Renovación de cuentas Google Workspace</t>
  </si>
  <si>
    <t>156 cuentas renovadas</t>
  </si>
  <si>
    <t>Compra de nuevo equipo firewall</t>
  </si>
  <si>
    <t>Instalación UPS donada</t>
  </si>
  <si>
    <t>inducciones y reinducciones</t>
  </si>
  <si>
    <t>Documentados y aprobados TI y cartografía</t>
  </si>
  <si>
    <t>Se presentan procesos y registros para revisión.  Ver archivo https://drive.google.com/drive/folders/1eDd9ijVHkJ-eg-N4NWwfTvGC49eyBBK3?usp=sharing</t>
  </si>
  <si>
    <t>Contratos realizados de soporte TI, Soporte CITA y Soporte SINAP</t>
  </si>
  <si>
    <t>Aplicativos de teletrabajo funcionales.
CITA http://citalinux.corpouraba.gov.co:8282/cita/www/appMain.html
ADOC http://adoc.corpouraba.gov.co:8080/</t>
  </si>
  <si>
    <t xml:space="preserve">Acorde con avances en contratación en mesas de ayuda, implementación de nuevos documentos, campañas de seguridad y aplicativos funcionales </t>
  </si>
  <si>
    <t>x</t>
  </si>
  <si>
    <t>En implementación de Cardinal del MADS, seguimientos realizados trimestralmente en archivo en MSEXCEL R-PG-08</t>
  </si>
  <si>
    <t xml:space="preserve">Se revisa la documentación y se encuentra que se tiene contemplado el diagnóstico en la Política de protección de datos personales, ver "https://corpouraba.gov.co/politica-de-tratamiento-y-proteccion-de-datos-personales/".  </t>
  </si>
  <si>
    <t>diagnóstico realizado, pendiente de documentar.  Se documentará diagnóstico mediante adición al contrato de COMTIC</t>
  </si>
  <si>
    <t>Implementado proceso de salidas no programadas.
Se presentan cotizaciones para las mejoras requeridas en el aplicativo, no se priorizó la mejora de funcionalidades del aplicativo, el aplicativo es funcional en el proceso priorizado - salida no programada</t>
  </si>
  <si>
    <t>COMTIC</t>
  </si>
  <si>
    <t>Servicio de vigilancia</t>
  </si>
  <si>
    <t>Soporte SINAP:</t>
  </si>
  <si>
    <t>Integración web</t>
  </si>
  <si>
    <t>Continúa en funcionamiento el aplicativo desarrollado con el IGAC, http://190.71.21.20:8690/visor-corpouraba/#, Socializado en martes técnico 06-2022</t>
  </si>
  <si>
    <t xml:space="preserve">Aplicativo indicadores SGAA - ASI </t>
  </si>
  <si>
    <t xml:space="preserve">Contrato 0052-2023 firmado hasta 31-12-2024, </t>
  </si>
  <si>
    <t>Inducción funcionarios nuevos y seguridad de la información</t>
  </si>
  <si>
    <t>RADICADO Y FECHA DE APROBACIÓN:  
Comité Institucional de Gestión y Desempeño Radicado 100-01-03-01-0001 del 29 de enero del 2025</t>
  </si>
  <si>
    <t>Acta de Aprobación del Comité Institucional de Gestión y Desempeño
 100-01-03-01-0001 del 29 de enero del 2025</t>
  </si>
  <si>
    <t>Acta de Aprobación del Comité Institucional de Gestión y Desempeño
100-01-03-01-0002 del 31 de enero del 2025</t>
  </si>
  <si>
    <t>Acta de Aprobación del Comité Institucional de Gestión y Desempeño
100-01-03-01-0001 del 29 de enero del 2025</t>
  </si>
  <si>
    <t>Ajustada, contrato hosting 2025</t>
  </si>
  <si>
    <t>contrato 2025 va hasta inicios del segundo trimestre</t>
  </si>
  <si>
    <t>Acta de Aprobación del Comité Institucional de Gestión y Desempeño. Ver archivo 20.-PLAN-ESTRATÉGICO-TECNOLOGÍA-DE-LA-INFORMACIÓN-2025.pdf
 100-01-03-01-0001 del 29 de enero del 2025</t>
  </si>
  <si>
    <t>Acta de Aprobación del Comité Institucional de Gestión y Desempeño
100-01-03-01-0002 del 31 de enero del 2025, ver archivo 19.-PLAN-ESTRATÉGICO-SEGURIDAD-INFORMACIÓN-2025.pdf</t>
  </si>
  <si>
    <t>Acta de Aprobación del Comité Institucional de Gestión y Desempeño
 100-01-03-01-0001 del 29 de enero del 2025, ver archivo 23. R-MJ-10 MAPA DE RIESGOS TI 2022.xlsx</t>
  </si>
  <si>
    <t>Actualizado el organigrama de TI, identificando roles y responsabilidades. Ver archivo 20.-PLAN-ESTRATÉGICO-TECNOLOGÍA-DE-LA-INFORMACIÓN-2025.pdf
100-01-03-01-0001 del 29 de enero del 2025,   nombramiento del subdirector de planeación.</t>
  </si>
  <si>
    <t>Publicación en la siguiente dirección https://corpouraba.gov.co/planeacion-y-presupuesto-participativo/</t>
  </si>
  <si>
    <t>Durante la vigencia se mantienen los mismos procedimientos en el proceso de recursos e infraestructura y los planes de TI y SI</t>
  </si>
  <si>
    <t>Se presenta el primer informe con corte a 31-03-2025</t>
  </si>
  <si>
    <t xml:space="preserve">meses de enero a abril en contrato de soporte </t>
  </si>
  <si>
    <t>NA</t>
  </si>
  <si>
    <t>Creado nuevo aplicativo Fichas Municipales</t>
  </si>
  <si>
    <t>Contrato SINAP</t>
  </si>
  <si>
    <t>Aplicativo funcional según responsable, hosting hasta 01-06</t>
  </si>
  <si>
    <t xml:space="preserve">Aprobadas por comité asesor y evaluador 100-01-03-01-0001 del 29 de enero del 2025 </t>
  </si>
  <si>
    <t xml:space="preserve">Peti vigente 2022-2025 y actualizado 2025, 100-01-03-01-0001 del 29 de enero del 2025 </t>
  </si>
  <si>
    <t>Acta de Aprobación del Comité Institucional de Gestión y Desempeño
100-01-03-01-0001 del 29 de enero del 2025  ver archivo 23. R-MJ-10 MAPA DE RIESGOS TI 2025.xlsx</t>
  </si>
  <si>
    <t>Peti vigente 2022-2025, ver archivo 19.-PLAN-ESTRATÉGICO-SEGURIDAD-INFORMACIÓN-2025.pdf</t>
  </si>
  <si>
    <t>Capacitación sobre phising por correo electrónico</t>
  </si>
  <si>
    <t>Soporte TI:  COMTIC - realizado contratos hasta abril de 2025 - y mayo dcbre
Soporte CITA: contrato hasta febrero en marcha mayo a diciembre
Soporte SINAP: contrato enero a marzo en marcha abril a diciembre</t>
  </si>
  <si>
    <t>Elaborado el diagnóstico de equipos de cómputo</t>
  </si>
  <si>
    <t>Alcanzar Madurez optimizado</t>
  </si>
  <si>
    <t>Según MSPI ver archivo Instrumento de evaluación  MSPI 2025 31-05-2025.xlsx</t>
  </si>
  <si>
    <t>Programadas reinducciones en CITA, realizada capacitación en el marco del PGAR de los aplicativos institucionales.  Reinducciones en cita</t>
  </si>
  <si>
    <t>Revisión y términos de referencia de contrato de hosting. Contrato asignado 0219</t>
  </si>
  <si>
    <t xml:space="preserve">Terminos de referencia y Entrega de los CDP a Almacen </t>
  </si>
  <si>
    <t>Realizados los términos de referencia y la cotización</t>
  </si>
  <si>
    <t>1 campaña realizada en el marco del contrato con COMTIC y por campañas por correo</t>
  </si>
  <si>
    <t>Realizado en enero de 2025</t>
  </si>
  <si>
    <t>Continúa el uso del D-RI-02. ya que se desistió la implementación de la norma ISO 27001</t>
  </si>
  <si>
    <t>1 campaña de ciberseguridad y correos informativos con ejemplos de ataques</t>
  </si>
  <si>
    <t>Acorde con las metas de seguridad</t>
  </si>
  <si>
    <t>Seguimiento a 31-03-2025, ver archivo Plan PETI y PESI 2025 en archivo "Plan PETI y PESI 2025 y Seguimiento a 31-10-2025.xlsx"</t>
  </si>
  <si>
    <t>Se presenta el primer informe del mes de abril, junio y septiembre</t>
  </si>
  <si>
    <t>Catálogo de Continuidad y disponibilidad_CORPOURABA 2025.xls</t>
  </si>
  <si>
    <t>Actualizar el registro Catálogo de Servicios de TI CORPOURABA 2025.xls</t>
  </si>
  <si>
    <t>FECHA DE SEGUIMIENTO: 30-12-2025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</si>
</sst>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42" formatCode="_-&quot;$&quot;\ * #,##0_-;\-&quot;$&quot;\ * #,##0_-;_-&quot;$&quot;\ * &quot;-&quot;_-;_-@_-"/>
  </numFmts>
  <fonts count="15" x14ac:knownFonts="1">
    <font>
      <sz val="11"/>
      <color theme="1"/>
      <name val="Calibri"/>
      <family val="2"/>
      <scheme val="minor"/>
    </font>
    <font>
      <b/>
      <sz val="10"/>
      <color rgb="FF000000"/>
      <name val="Verdana"/>
      <family val="2"/>
    </font>
    <font>
      <sz val="10"/>
      <color rgb="FF000000"/>
      <name val="Verdana"/>
      <family val="2"/>
    </font>
    <font>
      <sz val="10"/>
      <color theme="1"/>
      <name val="Verdana"/>
      <family val="2"/>
    </font>
    <font>
      <b/>
      <sz val="12"/>
      <color rgb="FF000000"/>
      <name val="Verdana"/>
      <family val="2"/>
    </font>
    <font>
      <sz val="12"/>
      <color rgb="FF000000"/>
      <name val="Verdana"/>
      <family val="2"/>
    </font>
    <font>
      <sz val="11"/>
      <color theme="1"/>
      <name val="Calibri"/>
      <family val="2"/>
      <scheme val="minor"/>
    </font>
    <font>
      <sz val="8"/>
      <color rgb="FF000000"/>
      <name val="Verdana"/>
      <family val="2"/>
    </font>
    <font>
      <b/>
      <sz val="8"/>
      <color rgb="FF000000"/>
      <name val="Verdana"/>
      <family val="2"/>
    </font>
    <font>
      <sz val="8"/>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u/>
      <sz val="11"/>
      <color theme="10"/>
      <name val="Calibri"/>
      <family val="2"/>
      <scheme val="minor"/>
    </font>
    <font>
      <sz val="9"/>
      <color theme="1"/>
      <name val="Calibri"/>
      <family val="2"/>
      <scheme val="minor"/>
    </font>
  </fonts>
  <fills count="7">
    <fill>
      <patternFill patternType="none"/>
    </fill>
    <fill>
      <patternFill patternType="gray125"/>
    </fill>
    <fill>
      <patternFill patternType="solid">
        <fgColor rgb="FF5B9BD5"/>
        <bgColor indexed="64"/>
      </patternFill>
    </fill>
    <fill>
      <patternFill patternType="solid">
        <fgColor rgb="FFBDD6EE"/>
        <bgColor indexed="64"/>
      </patternFill>
    </fill>
    <fill>
      <patternFill patternType="solid">
        <fgColor rgb="FFDEEAF6"/>
        <bgColor indexed="64"/>
      </patternFill>
    </fill>
    <fill>
      <patternFill patternType="solid">
        <fgColor rgb="FF00B050"/>
        <bgColor indexed="64"/>
      </patternFill>
    </fill>
    <fill>
      <patternFill patternType="solid">
        <fgColor rgb="FFFFFF00"/>
        <bgColor indexed="64"/>
      </patternFill>
    </fill>
  </fills>
  <borders count="35">
    <border>
      <left/>
      <right/>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right style="medium">
        <color rgb="FFFFFFFF"/>
      </right>
      <top/>
      <bottom/>
      <diagonal/>
    </border>
    <border>
      <left style="medium">
        <color rgb="FFFFFFFF"/>
      </left>
      <right/>
      <top/>
      <bottom style="medium">
        <color rgb="FFFFFFFF"/>
      </bottom>
      <diagonal/>
    </border>
    <border>
      <left/>
      <right/>
      <top/>
      <bottom style="medium">
        <color rgb="FFFFFFFF"/>
      </bottom>
      <diagonal/>
    </border>
    <border>
      <left style="medium">
        <color rgb="FFFFFFFF"/>
      </left>
      <right/>
      <top style="medium">
        <color rgb="FFFFFFFF"/>
      </top>
      <bottom/>
      <diagonal/>
    </border>
    <border>
      <left/>
      <right/>
      <top style="medium">
        <color rgb="FFFFFFFF"/>
      </top>
      <bottom/>
      <diagonal/>
    </border>
    <border>
      <left style="medium">
        <color rgb="FFFFFFFF"/>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rgb="FFFFFFFF"/>
      </right>
      <top/>
      <bottom style="medium">
        <color rgb="FFFFFFFF"/>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FFFFFF"/>
      </right>
      <top style="medium">
        <color rgb="FFFFFFFF"/>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FFFFFF"/>
      </left>
      <right/>
      <top style="thin">
        <color indexed="64"/>
      </top>
      <bottom/>
      <diagonal/>
    </border>
    <border>
      <left style="medium">
        <color rgb="FFFFFFFF"/>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FFFF"/>
      </left>
      <right style="medium">
        <color rgb="FFFFFFFF"/>
      </right>
      <top style="thin">
        <color indexed="64"/>
      </top>
      <bottom/>
      <diagonal/>
    </border>
    <border>
      <left style="medium">
        <color rgb="FFFFFFFF"/>
      </left>
      <right style="medium">
        <color rgb="FFFFFFFF"/>
      </right>
      <top/>
      <bottom style="thin">
        <color indexed="64"/>
      </bottom>
      <diagonal/>
    </border>
  </borders>
  <cellStyleXfs count="4">
    <xf numFmtId="0" fontId="0" fillId="0" borderId="0"/>
    <xf numFmtId="9" fontId="6" fillId="0" borderId="0" applyFont="0" applyFill="0" applyBorder="0" applyAlignment="0" applyProtection="0"/>
    <xf numFmtId="42" fontId="6" fillId="0" borderId="0" applyFont="0" applyFill="0" applyBorder="0" applyAlignment="0" applyProtection="0"/>
    <xf numFmtId="0" fontId="13" fillId="0" borderId="0" applyNumberFormat="0" applyFill="0" applyBorder="0" applyAlignment="0" applyProtection="0"/>
  </cellStyleXfs>
  <cellXfs count="205">
    <xf numFmtId="0" fontId="0" fillId="0" borderId="0" xfId="0"/>
    <xf numFmtId="0" fontId="2" fillId="5" borderId="5" xfId="0" applyFont="1" applyFill="1" applyBorder="1" applyAlignment="1">
      <alignment horizontal="justify" vertical="center" wrapText="1"/>
    </xf>
    <xf numFmtId="0" fontId="0" fillId="0" borderId="0" xfId="0" applyAlignment="1">
      <alignment horizontal="left"/>
    </xf>
    <xf numFmtId="0" fontId="5" fillId="3" borderId="7" xfId="0" applyFont="1" applyFill="1" applyBorder="1" applyAlignment="1">
      <alignment horizontal="justify" vertical="center" wrapText="1"/>
    </xf>
    <xf numFmtId="0" fontId="5" fillId="3" borderId="5" xfId="0" applyFont="1" applyFill="1" applyBorder="1" applyAlignment="1">
      <alignment horizontal="justify" vertical="center" wrapText="1"/>
    </xf>
    <xf numFmtId="0" fontId="5" fillId="4" borderId="7" xfId="0" applyFont="1" applyFill="1" applyBorder="1" applyAlignment="1">
      <alignment horizontal="justify" vertical="center" wrapText="1"/>
    </xf>
    <xf numFmtId="0" fontId="5" fillId="4" borderId="5"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4" fillId="2" borderId="7"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6" borderId="7" xfId="0" applyFont="1" applyFill="1" applyBorder="1" applyAlignment="1">
      <alignment horizontal="justify" vertical="center" wrapText="1"/>
    </xf>
    <xf numFmtId="0" fontId="5" fillId="6" borderId="5" xfId="0" applyFont="1" applyFill="1" applyBorder="1" applyAlignment="1">
      <alignment horizontal="justify" vertical="center" wrapText="1"/>
    </xf>
    <xf numFmtId="9" fontId="0" fillId="0" borderId="0" xfId="1" applyFont="1"/>
    <xf numFmtId="0" fontId="8" fillId="2" borderId="3" xfId="0" applyFont="1" applyFill="1" applyBorder="1" applyAlignment="1">
      <alignment horizontal="justify" vertical="center" wrapText="1"/>
    </xf>
    <xf numFmtId="0" fontId="8" fillId="2" borderId="5" xfId="0" applyFont="1" applyFill="1" applyBorder="1" applyAlignment="1">
      <alignment horizontal="justify" vertical="center" wrapText="1"/>
    </xf>
    <xf numFmtId="0" fontId="7" fillId="3" borderId="5" xfId="0" applyFont="1" applyFill="1" applyBorder="1" applyAlignment="1">
      <alignment horizontal="justify" vertical="center" wrapText="1"/>
    </xf>
    <xf numFmtId="0" fontId="7" fillId="6" borderId="5" xfId="0" applyFont="1" applyFill="1" applyBorder="1" applyAlignment="1">
      <alignment horizontal="justify" vertical="center" wrapText="1"/>
    </xf>
    <xf numFmtId="0" fontId="7" fillId="4" borderId="5" xfId="0" applyFont="1" applyFill="1" applyBorder="1" applyAlignment="1">
      <alignment horizontal="justify" vertical="center" wrapText="1"/>
    </xf>
    <xf numFmtId="0" fontId="7" fillId="5" borderId="5" xfId="0" applyFont="1" applyFill="1" applyBorder="1" applyAlignment="1">
      <alignment horizontal="justify"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0" fillId="0" borderId="13" xfId="0" applyBorder="1" applyAlignment="1">
      <alignment horizontal="left"/>
    </xf>
    <xf numFmtId="0" fontId="0" fillId="0" borderId="14" xfId="0" applyBorder="1" applyAlignment="1">
      <alignment horizontal="left"/>
    </xf>
    <xf numFmtId="0" fontId="3" fillId="5" borderId="15" xfId="0" applyFont="1" applyFill="1" applyBorder="1" applyAlignment="1">
      <alignment horizontal="justify" vertical="center" wrapText="1"/>
    </xf>
    <xf numFmtId="0" fontId="0" fillId="0" borderId="16" xfId="0" applyBorder="1" applyAlignment="1">
      <alignment horizontal="left"/>
    </xf>
    <xf numFmtId="0" fontId="2" fillId="6" borderId="15"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0" fillId="0" borderId="17" xfId="0" applyBorder="1"/>
    <xf numFmtId="0" fontId="0" fillId="0" borderId="16" xfId="0" applyBorder="1"/>
    <xf numFmtId="0" fontId="0" fillId="0" borderId="18" xfId="0" applyBorder="1"/>
    <xf numFmtId="0" fontId="0" fillId="0" borderId="19" xfId="0" applyBorder="1"/>
    <xf numFmtId="0" fontId="7" fillId="3" borderId="7" xfId="0" applyFont="1" applyFill="1" applyBorder="1" applyAlignment="1">
      <alignment horizontal="justify" vertical="center" wrapText="1"/>
    </xf>
    <xf numFmtId="0" fontId="0" fillId="0" borderId="18" xfId="0" applyBorder="1" applyAlignment="1">
      <alignment horizontal="left"/>
    </xf>
    <xf numFmtId="9" fontId="0" fillId="0" borderId="19" xfId="1" applyFont="1" applyBorder="1" applyAlignment="1">
      <alignment horizontal="left"/>
    </xf>
    <xf numFmtId="0" fontId="5" fillId="5" borderId="6" xfId="0" applyFont="1" applyFill="1" applyBorder="1" applyAlignment="1">
      <alignment vertical="center" wrapText="1"/>
    </xf>
    <xf numFmtId="0" fontId="5" fillId="5" borderId="5" xfId="0" applyFont="1" applyFill="1" applyBorder="1" applyAlignment="1">
      <alignment vertical="center" wrapText="1"/>
    </xf>
    <xf numFmtId="0" fontId="8" fillId="3" borderId="0" xfId="0" applyFont="1" applyFill="1" applyAlignment="1">
      <alignment horizontal="center" vertical="center" textRotation="90" wrapText="1"/>
    </xf>
    <xf numFmtId="0" fontId="7" fillId="3" borderId="0" xfId="0" applyFont="1" applyFill="1" applyAlignment="1">
      <alignment horizontal="justify" vertical="center" wrapText="1"/>
    </xf>
    <xf numFmtId="0" fontId="7" fillId="5" borderId="0" xfId="0" applyFont="1" applyFill="1" applyAlignment="1">
      <alignment horizontal="justify" vertical="center" wrapText="1"/>
    </xf>
    <xf numFmtId="0" fontId="1" fillId="2" borderId="9"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42" fontId="0" fillId="0" borderId="0" xfId="2" applyFont="1" applyAlignment="1">
      <alignment horizontal="center" vertical="center"/>
    </xf>
    <xf numFmtId="0" fontId="0" fillId="0" borderId="0" xfId="0" applyAlignment="1">
      <alignment vertical="center" wrapText="1"/>
    </xf>
    <xf numFmtId="0" fontId="1" fillId="2" borderId="9" xfId="0" applyFont="1" applyFill="1" applyBorder="1" applyAlignment="1">
      <alignment vertical="center" wrapText="1"/>
    </xf>
    <xf numFmtId="42" fontId="10" fillId="0" borderId="0" xfId="2" applyFont="1" applyAlignment="1">
      <alignment vertical="center"/>
    </xf>
    <xf numFmtId="0" fontId="1" fillId="2" borderId="22" xfId="0" applyFont="1" applyFill="1" applyBorder="1" applyAlignment="1">
      <alignment horizontal="center" wrapText="1"/>
    </xf>
    <xf numFmtId="42" fontId="1" fillId="2" borderId="22" xfId="2" applyFont="1" applyFill="1" applyBorder="1" applyAlignment="1">
      <alignment horizontal="center" wrapText="1"/>
    </xf>
    <xf numFmtId="0" fontId="2" fillId="3" borderId="22" xfId="0" applyFont="1" applyFill="1" applyBorder="1" applyAlignment="1">
      <alignment horizontal="justify" vertical="center" wrapText="1"/>
    </xf>
    <xf numFmtId="0" fontId="2" fillId="5" borderId="22" xfId="0" applyFont="1" applyFill="1" applyBorder="1" applyAlignment="1">
      <alignment horizontal="justify" vertical="center" wrapText="1"/>
    </xf>
    <xf numFmtId="0" fontId="2" fillId="3" borderId="22" xfId="0" quotePrefix="1" applyFont="1" applyFill="1" applyBorder="1" applyAlignment="1">
      <alignment horizontal="left" vertical="center" wrapText="1"/>
    </xf>
    <xf numFmtId="0" fontId="2" fillId="5" borderId="22" xfId="0" quotePrefix="1" applyFont="1" applyFill="1" applyBorder="1" applyAlignment="1">
      <alignment horizontal="left" vertical="center" wrapText="1"/>
    </xf>
    <xf numFmtId="0" fontId="0" fillId="0" borderId="22" xfId="0" applyBorder="1"/>
    <xf numFmtId="16" fontId="0" fillId="0" borderId="22" xfId="0" applyNumberFormat="1" applyBorder="1"/>
    <xf numFmtId="0" fontId="0" fillId="0" borderId="22" xfId="0" applyBorder="1" applyAlignment="1">
      <alignment vertical="center" wrapText="1"/>
    </xf>
    <xf numFmtId="0" fontId="2" fillId="4" borderId="22" xfId="0" applyFont="1" applyFill="1" applyBorder="1" applyAlignment="1">
      <alignment horizontal="justify" vertical="center" wrapText="1"/>
    </xf>
    <xf numFmtId="0" fontId="2" fillId="4" borderId="22"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5" borderId="22" xfId="0" applyFont="1" applyFill="1" applyBorder="1" applyAlignment="1">
      <alignment horizontal="left" vertical="center" wrapText="1"/>
    </xf>
    <xf numFmtId="42" fontId="0" fillId="0" borderId="22" xfId="2" applyFont="1" applyBorder="1" applyAlignment="1">
      <alignment horizontal="center" vertical="center"/>
    </xf>
    <xf numFmtId="0" fontId="3" fillId="4" borderId="22" xfId="0" applyFont="1" applyFill="1" applyBorder="1" applyAlignment="1">
      <alignment horizontal="justify" vertical="center" wrapText="1"/>
    </xf>
    <xf numFmtId="0" fontId="3" fillId="5" borderId="22" xfId="0" applyFont="1" applyFill="1" applyBorder="1" applyAlignment="1">
      <alignment horizontal="left" vertical="center" wrapText="1"/>
    </xf>
    <xf numFmtId="0" fontId="3" fillId="3" borderId="22" xfId="0" applyFont="1" applyFill="1" applyBorder="1" applyAlignment="1">
      <alignment horizontal="justify" vertical="center" wrapText="1"/>
    </xf>
    <xf numFmtId="0" fontId="3" fillId="3" borderId="22"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3" fillId="5" borderId="22" xfId="0" applyFont="1" applyFill="1" applyBorder="1" applyAlignment="1">
      <alignment horizontal="justify" vertical="center" wrapText="1"/>
    </xf>
    <xf numFmtId="0" fontId="3" fillId="4" borderId="22" xfId="0" applyFont="1" applyFill="1" applyBorder="1" applyAlignment="1">
      <alignment horizontal="left" vertical="center" wrapText="1"/>
    </xf>
    <xf numFmtId="6" fontId="0" fillId="0" borderId="22" xfId="2" applyNumberFormat="1" applyFont="1" applyBorder="1" applyAlignment="1">
      <alignment vertical="center"/>
    </xf>
    <xf numFmtId="0" fontId="3" fillId="5" borderId="22" xfId="0" applyFont="1" applyFill="1" applyBorder="1" applyAlignment="1">
      <alignment horizontal="center" vertical="center" wrapText="1"/>
    </xf>
    <xf numFmtId="0" fontId="3" fillId="5" borderId="22" xfId="0" applyFont="1" applyFill="1" applyBorder="1" applyAlignment="1">
      <alignment vertical="center" wrapText="1"/>
    </xf>
    <xf numFmtId="0" fontId="7" fillId="5" borderId="22" xfId="0" applyFont="1" applyFill="1" applyBorder="1" applyAlignment="1">
      <alignment vertical="center" wrapText="1"/>
    </xf>
    <xf numFmtId="0" fontId="7" fillId="6" borderId="22" xfId="0" applyFont="1" applyFill="1" applyBorder="1" applyAlignment="1">
      <alignment wrapText="1"/>
    </xf>
    <xf numFmtId="0" fontId="3" fillId="6" borderId="22" xfId="0" applyFont="1" applyFill="1" applyBorder="1" applyAlignment="1">
      <alignment horizontal="justify" vertical="center" wrapText="1"/>
    </xf>
    <xf numFmtId="0" fontId="2" fillId="6" borderId="22" xfId="0" applyFont="1" applyFill="1" applyBorder="1" applyAlignment="1">
      <alignment horizontal="left" vertical="center" wrapText="1"/>
    </xf>
    <xf numFmtId="9" fontId="2" fillId="5" borderId="22" xfId="1" applyFont="1" applyFill="1" applyBorder="1" applyAlignment="1">
      <alignment horizontal="center" vertical="center" wrapText="1"/>
    </xf>
    <xf numFmtId="0" fontId="0" fillId="0" borderId="21" xfId="0" applyBorder="1" applyAlignment="1">
      <alignment horizontal="left"/>
    </xf>
    <xf numFmtId="0" fontId="11" fillId="0" borderId="0" xfId="0" applyFont="1"/>
    <xf numFmtId="9" fontId="0" fillId="0" borderId="22" xfId="1" applyFont="1" applyBorder="1"/>
    <xf numFmtId="9" fontId="8" fillId="2" borderId="5" xfId="1" applyFont="1" applyFill="1" applyBorder="1" applyAlignment="1">
      <alignment horizontal="justify" vertical="center" wrapText="1"/>
    </xf>
    <xf numFmtId="0" fontId="4" fillId="2" borderId="7" xfId="0" applyFont="1" applyFill="1" applyBorder="1" applyAlignment="1">
      <alignment horizontal="right" vertical="center" wrapText="1"/>
    </xf>
    <xf numFmtId="0" fontId="3" fillId="5" borderId="15" xfId="0" applyFont="1" applyFill="1" applyBorder="1" applyAlignment="1">
      <alignment horizontal="right" vertical="center" wrapText="1"/>
    </xf>
    <xf numFmtId="0" fontId="2" fillId="6" borderId="15" xfId="0" applyFont="1" applyFill="1" applyBorder="1" applyAlignment="1">
      <alignment horizontal="right" vertical="center" wrapText="1"/>
    </xf>
    <xf numFmtId="0" fontId="3" fillId="3" borderId="15" xfId="0" applyFont="1" applyFill="1" applyBorder="1" applyAlignment="1">
      <alignment horizontal="right" vertical="center" wrapText="1"/>
    </xf>
    <xf numFmtId="0" fontId="0" fillId="0" borderId="0" xfId="0" applyAlignment="1">
      <alignment horizontal="right" vertical="center"/>
    </xf>
    <xf numFmtId="9" fontId="0" fillId="0" borderId="22" xfId="1" applyFont="1" applyBorder="1" applyAlignment="1">
      <alignment horizontal="right" vertical="center"/>
    </xf>
    <xf numFmtId="0" fontId="0" fillId="0" borderId="13" xfId="0" applyBorder="1" applyAlignment="1">
      <alignment horizontal="right" vertical="center"/>
    </xf>
    <xf numFmtId="0" fontId="0" fillId="0" borderId="18" xfId="0" applyBorder="1" applyAlignment="1">
      <alignment horizontal="right" vertical="center"/>
    </xf>
    <xf numFmtId="0" fontId="0" fillId="0" borderId="17" xfId="0" applyBorder="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wrapText="1"/>
    </xf>
    <xf numFmtId="9" fontId="0" fillId="0" borderId="0" xfId="0" applyNumberFormat="1" applyAlignment="1">
      <alignment horizontal="right" vertical="center" wrapText="1"/>
    </xf>
    <xf numFmtId="0" fontId="0" fillId="0" borderId="13" xfId="0" applyBorder="1" applyAlignment="1">
      <alignment horizontal="right" vertical="center" wrapText="1"/>
    </xf>
    <xf numFmtId="0" fontId="0" fillId="0" borderId="18" xfId="0" applyBorder="1" applyAlignment="1">
      <alignment horizontal="right" vertical="center" wrapText="1"/>
    </xf>
    <xf numFmtId="0" fontId="0" fillId="0" borderId="17" xfId="0" applyBorder="1" applyAlignment="1">
      <alignment horizontal="right" vertical="center" wrapText="1"/>
    </xf>
    <xf numFmtId="0" fontId="2" fillId="4" borderId="22" xfId="0" applyFont="1" applyFill="1" applyBorder="1" applyAlignment="1">
      <alignment horizontal="center" vertical="center" wrapText="1"/>
    </xf>
    <xf numFmtId="0" fontId="0" fillId="0" borderId="22" xfId="0" applyBorder="1" applyAlignment="1">
      <alignment horizontal="center" vertical="center" wrapText="1"/>
    </xf>
    <xf numFmtId="0" fontId="1" fillId="2" borderId="22"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13" fillId="0" borderId="22" xfId="3" applyBorder="1" applyAlignment="1">
      <alignment vertical="center" wrapText="1"/>
    </xf>
    <xf numFmtId="16" fontId="0" fillId="0" borderId="22" xfId="0" applyNumberFormat="1" applyBorder="1" applyAlignment="1">
      <alignment vertical="center"/>
    </xf>
    <xf numFmtId="16" fontId="0" fillId="0" borderId="22" xfId="0" applyNumberFormat="1" applyBorder="1" applyAlignment="1">
      <alignment horizontal="center" vertical="center"/>
    </xf>
    <xf numFmtId="9" fontId="0" fillId="0" borderId="22" xfId="1" applyFont="1" applyBorder="1" applyAlignment="1">
      <alignment vertical="center"/>
    </xf>
    <xf numFmtId="16" fontId="0" fillId="0" borderId="22" xfId="0" applyNumberFormat="1" applyBorder="1" applyAlignment="1">
      <alignment vertical="center" wrapText="1"/>
    </xf>
    <xf numFmtId="0" fontId="2" fillId="4" borderId="23" xfId="0" applyFont="1" applyFill="1" applyBorder="1" applyAlignment="1">
      <alignment horizontal="center" vertical="center" wrapText="1"/>
    </xf>
    <xf numFmtId="0" fontId="3" fillId="4" borderId="23" xfId="0" applyFont="1" applyFill="1" applyBorder="1" applyAlignment="1">
      <alignment horizontal="center" vertical="center" wrapText="1"/>
    </xf>
    <xf numFmtId="16" fontId="0" fillId="0" borderId="22" xfId="0" applyNumberFormat="1" applyBorder="1" applyAlignment="1">
      <alignment wrapText="1"/>
    </xf>
    <xf numFmtId="0" fontId="0" fillId="0" borderId="0" xfId="0" applyAlignment="1">
      <alignment vertical="center"/>
    </xf>
    <xf numFmtId="9" fontId="1" fillId="2" borderId="22" xfId="1" applyFont="1" applyFill="1" applyBorder="1" applyAlignment="1">
      <alignment horizontal="center" vertical="center" wrapText="1"/>
    </xf>
    <xf numFmtId="0" fontId="0" fillId="0" borderId="23" xfId="0" applyBorder="1" applyAlignment="1">
      <alignment horizontal="center" vertical="center" wrapText="1"/>
    </xf>
    <xf numFmtId="9" fontId="0" fillId="0" borderId="23" xfId="1" applyFont="1" applyBorder="1" applyAlignment="1">
      <alignment vertical="center"/>
    </xf>
    <xf numFmtId="9" fontId="0" fillId="0" borderId="0" xfId="1" applyFont="1" applyAlignment="1">
      <alignment vertical="center"/>
    </xf>
    <xf numFmtId="0" fontId="3" fillId="3" borderId="22" xfId="0" applyFont="1" applyFill="1" applyBorder="1" applyAlignment="1">
      <alignment vertical="center" wrapText="1"/>
    </xf>
    <xf numFmtId="0" fontId="1" fillId="2" borderId="25" xfId="0" applyFont="1" applyFill="1" applyBorder="1" applyAlignment="1">
      <alignment horizontal="center" wrapText="1"/>
    </xf>
    <xf numFmtId="9" fontId="0" fillId="0" borderId="25" xfId="1" applyFont="1" applyBorder="1" applyAlignment="1">
      <alignment horizontal="right" vertical="center" wrapText="1"/>
    </xf>
    <xf numFmtId="9" fontId="8" fillId="2" borderId="9" xfId="1" applyFont="1" applyFill="1" applyBorder="1" applyAlignment="1">
      <alignment horizontal="justify" vertical="center" wrapText="1"/>
    </xf>
    <xf numFmtId="9" fontId="0" fillId="0" borderId="25" xfId="1" applyFont="1" applyBorder="1" applyAlignment="1">
      <alignment wrapText="1"/>
    </xf>
    <xf numFmtId="9" fontId="0" fillId="0" borderId="25" xfId="0" applyNumberFormat="1" applyBorder="1" applyAlignment="1">
      <alignment wrapText="1"/>
    </xf>
    <xf numFmtId="0" fontId="12" fillId="0" borderId="22" xfId="0" applyFont="1" applyBorder="1" applyAlignment="1">
      <alignment vertical="center" wrapText="1"/>
    </xf>
    <xf numFmtId="0" fontId="0" fillId="0" borderId="25" xfId="0" applyBorder="1" applyAlignment="1">
      <alignment vertical="center" wrapText="1"/>
    </xf>
    <xf numFmtId="9" fontId="0" fillId="0" borderId="25" xfId="0" applyNumberFormat="1" applyBorder="1" applyAlignment="1">
      <alignment vertical="center" wrapText="1"/>
    </xf>
    <xf numFmtId="0" fontId="14" fillId="0" borderId="22" xfId="0" applyFont="1" applyBorder="1" applyAlignment="1">
      <alignment vertical="center" wrapText="1"/>
    </xf>
    <xf numFmtId="0" fontId="0" fillId="0" borderId="22" xfId="0" applyBorder="1" applyAlignment="1">
      <alignment horizontal="center" vertical="center" wrapText="1"/>
    </xf>
    <xf numFmtId="0" fontId="2" fillId="4" borderId="2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2" fillId="3" borderId="22" xfId="0" applyFont="1" applyFill="1" applyBorder="1" applyAlignment="1">
      <alignment horizontal="center" vertical="center" wrapText="1"/>
    </xf>
    <xf numFmtId="42" fontId="10" fillId="0" borderId="22" xfId="2" applyFont="1" applyBorder="1" applyAlignment="1">
      <alignment horizontal="left" vertical="center" wrapText="1"/>
    </xf>
    <xf numFmtId="42" fontId="10" fillId="0" borderId="22" xfId="2" applyFont="1" applyBorder="1" applyAlignment="1">
      <alignment horizontal="left" vertical="center"/>
    </xf>
    <xf numFmtId="16" fontId="0" fillId="0" borderId="22" xfId="0" applyNumberFormat="1" applyBorder="1" applyAlignment="1">
      <alignment horizontal="center" vertical="center"/>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42" fontId="0" fillId="0" borderId="22" xfId="2" applyFont="1" applyBorder="1" applyAlignment="1">
      <alignment horizontal="center" vertical="center"/>
    </xf>
    <xf numFmtId="0" fontId="3" fillId="3" borderId="22" xfId="0" applyFont="1" applyFill="1" applyBorder="1" applyAlignment="1">
      <alignment horizontal="justify" vertical="center" wrapText="1"/>
    </xf>
    <xf numFmtId="0" fontId="3" fillId="5" borderId="22" xfId="0" applyFont="1" applyFill="1" applyBorder="1" applyAlignment="1">
      <alignment horizontal="center" vertical="center" wrapText="1"/>
    </xf>
    <xf numFmtId="0" fontId="2" fillId="3" borderId="22" xfId="0" applyFont="1" applyFill="1" applyBorder="1" applyAlignment="1">
      <alignment horizontal="justify" vertical="center" wrapText="1"/>
    </xf>
    <xf numFmtId="0" fontId="2" fillId="4" borderId="22" xfId="0" applyFont="1" applyFill="1" applyBorder="1" applyAlignment="1">
      <alignment horizontal="justify"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2" fillId="4" borderId="28" xfId="0" applyFont="1" applyFill="1" applyBorder="1" applyAlignment="1">
      <alignment horizontal="center" vertical="center" wrapText="1"/>
    </xf>
    <xf numFmtId="16" fontId="0" fillId="0" borderId="22" xfId="0" applyNumberFormat="1" applyBorder="1" applyAlignment="1">
      <alignment horizontal="center" vertical="center" wrapText="1"/>
    </xf>
    <xf numFmtId="9" fontId="0" fillId="0" borderId="29" xfId="1" applyFont="1" applyBorder="1" applyAlignment="1">
      <alignment horizontal="right" vertical="center" wrapText="1"/>
    </xf>
    <xf numFmtId="9" fontId="0" fillId="0" borderId="12" xfId="1" applyFont="1" applyBorder="1" applyAlignment="1">
      <alignment horizontal="right" vertical="center" wrapText="1"/>
    </xf>
    <xf numFmtId="9" fontId="0" fillId="0" borderId="30" xfId="1" applyFont="1" applyBorder="1" applyAlignment="1">
      <alignment horizontal="right" vertical="center" wrapText="1"/>
    </xf>
    <xf numFmtId="9" fontId="0" fillId="0" borderId="31" xfId="1" applyFont="1" applyBorder="1" applyAlignment="1">
      <alignment horizontal="center" vertical="center" wrapText="1"/>
    </xf>
    <xf numFmtId="9" fontId="0" fillId="0" borderId="32" xfId="1" applyFont="1" applyBorder="1" applyAlignment="1">
      <alignment horizontal="center" vertical="center" wrapText="1"/>
    </xf>
    <xf numFmtId="9" fontId="0" fillId="0" borderId="33" xfId="1" applyFont="1" applyBorder="1" applyAlignment="1">
      <alignment horizontal="right" vertical="center"/>
    </xf>
    <xf numFmtId="9" fontId="0" fillId="0" borderId="4" xfId="1" applyFont="1" applyBorder="1" applyAlignment="1">
      <alignment horizontal="right" vertical="center"/>
    </xf>
    <xf numFmtId="9" fontId="0" fillId="0" borderId="34" xfId="1" applyFont="1" applyBorder="1" applyAlignment="1">
      <alignment horizontal="right" vertical="center"/>
    </xf>
    <xf numFmtId="16" fontId="0" fillId="0" borderId="23" xfId="0" applyNumberFormat="1" applyBorder="1" applyAlignment="1">
      <alignment horizontal="right" wrapText="1"/>
    </xf>
    <xf numFmtId="16" fontId="0" fillId="0" borderId="28" xfId="0" applyNumberFormat="1" applyBorder="1" applyAlignment="1">
      <alignment horizontal="right" wrapText="1"/>
    </xf>
    <xf numFmtId="16" fontId="0" fillId="0" borderId="24" xfId="0" applyNumberFormat="1" applyBorder="1" applyAlignment="1">
      <alignment horizontal="right" wrapText="1"/>
    </xf>
    <xf numFmtId="0" fontId="5" fillId="4" borderId="6" xfId="0" applyFont="1" applyFill="1" applyBorder="1" applyAlignment="1">
      <alignment horizontal="justify" vertical="center" wrapText="1"/>
    </xf>
    <xf numFmtId="0" fontId="5" fillId="4" borderId="3"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3" xfId="0" applyFont="1" applyFill="1" applyBorder="1" applyAlignment="1">
      <alignment horizontal="justify" vertical="center" wrapText="1"/>
    </xf>
    <xf numFmtId="0" fontId="4" fillId="2" borderId="0" xfId="0" applyFont="1" applyFill="1" applyAlignment="1">
      <alignment horizontal="center" vertical="center" wrapText="1"/>
    </xf>
    <xf numFmtId="0" fontId="5" fillId="5" borderId="6" xfId="0" applyFont="1" applyFill="1" applyBorder="1" applyAlignment="1">
      <alignment horizontal="center" vertical="center" wrapText="1"/>
    </xf>
    <xf numFmtId="0" fontId="5" fillId="5" borderId="3" xfId="0" applyFont="1" applyFill="1" applyBorder="1" applyAlignment="1">
      <alignment horizontal="center" vertical="center" wrapText="1"/>
    </xf>
    <xf numFmtId="42" fontId="10" fillId="0" borderId="25" xfId="2" applyFont="1" applyBorder="1" applyAlignment="1">
      <alignment horizontal="center" vertical="center" wrapText="1"/>
    </xf>
    <xf numFmtId="42" fontId="10" fillId="0" borderId="26" xfId="2" applyFont="1" applyBorder="1" applyAlignment="1">
      <alignment horizontal="center" vertical="center" wrapText="1"/>
    </xf>
    <xf numFmtId="42" fontId="10" fillId="0" borderId="27" xfId="2" applyFont="1" applyBorder="1" applyAlignment="1">
      <alignment horizontal="center" vertical="center" wrapText="1"/>
    </xf>
    <xf numFmtId="42" fontId="10" fillId="0" borderId="25" xfId="2" applyFont="1" applyBorder="1" applyAlignment="1">
      <alignment horizontal="center" vertical="center"/>
    </xf>
    <xf numFmtId="42" fontId="10" fillId="0" borderId="26" xfId="2" applyFont="1" applyBorder="1" applyAlignment="1">
      <alignment horizontal="center" vertical="center"/>
    </xf>
    <xf numFmtId="42" fontId="10" fillId="0" borderId="27" xfId="2" applyFont="1" applyBorder="1" applyAlignment="1">
      <alignment horizontal="center" vertical="center"/>
    </xf>
    <xf numFmtId="0" fontId="1" fillId="2" borderId="1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2" borderId="6" xfId="0" applyFont="1" applyFill="1" applyBorder="1" applyAlignment="1">
      <alignment horizontal="justify" vertical="center" wrapText="1"/>
    </xf>
    <xf numFmtId="0" fontId="4" fillId="2" borderId="4"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5" fillId="4" borderId="4" xfId="0" applyFont="1" applyFill="1" applyBorder="1" applyAlignment="1">
      <alignment horizontal="justify"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3" borderId="6" xfId="0" applyFont="1" applyFill="1" applyBorder="1" applyAlignment="1">
      <alignment horizontal="justify" vertical="center" wrapText="1"/>
    </xf>
    <xf numFmtId="0" fontId="5" fillId="3" borderId="4" xfId="0" applyFont="1" applyFill="1" applyBorder="1" applyAlignment="1">
      <alignment horizontal="justify" vertical="center" wrapText="1"/>
    </xf>
    <xf numFmtId="0" fontId="5" fillId="3" borderId="3" xfId="0" applyFont="1" applyFill="1" applyBorder="1" applyAlignment="1">
      <alignment horizontal="justify" vertical="center" wrapText="1"/>
    </xf>
    <xf numFmtId="0" fontId="8" fillId="4" borderId="6" xfId="0" applyFont="1" applyFill="1" applyBorder="1" applyAlignment="1">
      <alignment horizontal="center" vertical="center" textRotation="90" wrapText="1"/>
    </xf>
    <xf numFmtId="0" fontId="8" fillId="4" borderId="3" xfId="0" applyFont="1" applyFill="1" applyBorder="1" applyAlignment="1">
      <alignment horizontal="center" vertical="center" textRotation="90" wrapText="1"/>
    </xf>
    <xf numFmtId="0" fontId="7" fillId="4" borderId="1" xfId="0" applyFont="1" applyFill="1" applyBorder="1" applyAlignment="1">
      <alignment horizontal="justify" vertical="center" wrapText="1"/>
    </xf>
    <xf numFmtId="0" fontId="7" fillId="4" borderId="2" xfId="0" applyFont="1" applyFill="1" applyBorder="1" applyAlignment="1">
      <alignment horizontal="justify" vertical="center" wrapText="1"/>
    </xf>
    <xf numFmtId="0" fontId="7" fillId="3" borderId="1" xfId="0" applyFont="1" applyFill="1" applyBorder="1" applyAlignment="1">
      <alignment horizontal="justify" vertical="center" wrapText="1"/>
    </xf>
    <xf numFmtId="0" fontId="7" fillId="3" borderId="2" xfId="0" applyFont="1" applyFill="1" applyBorder="1" applyAlignment="1">
      <alignment horizontal="justify" vertical="center" wrapText="1"/>
    </xf>
    <xf numFmtId="0" fontId="8" fillId="4" borderId="4" xfId="0" applyFont="1" applyFill="1" applyBorder="1" applyAlignment="1">
      <alignment horizontal="center" vertical="center" textRotation="90" wrapText="1"/>
    </xf>
    <xf numFmtId="0" fontId="8" fillId="2" borderId="1" xfId="0" applyFont="1" applyFill="1" applyBorder="1" applyAlignment="1">
      <alignment horizontal="justify" vertical="center" wrapText="1"/>
    </xf>
    <xf numFmtId="0" fontId="8" fillId="2" borderId="2" xfId="0" applyFont="1" applyFill="1" applyBorder="1" applyAlignment="1">
      <alignment horizontal="justify" vertical="center" wrapText="1"/>
    </xf>
    <xf numFmtId="0" fontId="8" fillId="3" borderId="6" xfId="0" applyFont="1" applyFill="1" applyBorder="1" applyAlignment="1">
      <alignment horizontal="center" vertical="center" textRotation="90" wrapText="1"/>
    </xf>
    <xf numFmtId="0" fontId="8" fillId="3" borderId="4" xfId="0" applyFont="1" applyFill="1" applyBorder="1" applyAlignment="1">
      <alignment horizontal="center" vertical="center" textRotation="90" wrapText="1"/>
    </xf>
    <xf numFmtId="0" fontId="8" fillId="3" borderId="3" xfId="0" applyFont="1" applyFill="1" applyBorder="1" applyAlignment="1">
      <alignment horizontal="center" vertical="center" textRotation="90" wrapText="1"/>
    </xf>
    <xf numFmtId="0" fontId="7" fillId="3" borderId="10" xfId="0" applyFont="1" applyFill="1" applyBorder="1" applyAlignment="1">
      <alignment horizontal="justify" vertical="center" wrapText="1"/>
    </xf>
    <xf numFmtId="0" fontId="7" fillId="3" borderId="20" xfId="0" applyFont="1" applyFill="1" applyBorder="1" applyAlignment="1">
      <alignment horizontal="justify" vertical="center" wrapText="1"/>
    </xf>
    <xf numFmtId="42" fontId="10" fillId="0" borderId="25" xfId="2" applyFont="1" applyBorder="1" applyAlignment="1">
      <alignment vertical="center" wrapText="1"/>
    </xf>
    <xf numFmtId="42" fontId="10" fillId="0" borderId="26" xfId="2" applyFont="1" applyBorder="1" applyAlignment="1">
      <alignment vertical="center" wrapText="1"/>
    </xf>
    <xf numFmtId="42" fontId="10" fillId="0" borderId="27" xfId="2" applyFont="1" applyBorder="1" applyAlignment="1">
      <alignment vertical="center" wrapText="1"/>
    </xf>
    <xf numFmtId="42" fontId="10" fillId="0" borderId="25" xfId="2" applyFont="1" applyBorder="1" applyAlignment="1">
      <alignment vertical="center"/>
    </xf>
    <xf numFmtId="42" fontId="10" fillId="0" borderId="26" xfId="2" applyFont="1" applyBorder="1" applyAlignment="1">
      <alignment vertical="center"/>
    </xf>
    <xf numFmtId="42" fontId="10" fillId="0" borderId="27" xfId="2" applyFont="1" applyBorder="1" applyAlignment="1">
      <alignment vertical="center"/>
    </xf>
    <xf numFmtId="0" fontId="1" fillId="2" borderId="12" xfId="0" applyFont="1" applyFill="1" applyBorder="1" applyAlignment="1">
      <alignment vertical="center" wrapText="1"/>
    </xf>
    <xf numFmtId="0" fontId="1" fillId="2" borderId="0" xfId="0" applyFont="1" applyFill="1" applyAlignment="1">
      <alignment vertical="center" wrapText="1"/>
    </xf>
    <xf numFmtId="0" fontId="1" fillId="2" borderId="8" xfId="0" applyFont="1" applyFill="1" applyBorder="1" applyAlignment="1">
      <alignment vertical="center" wrapText="1"/>
    </xf>
  </cellXfs>
  <cellStyles count="4">
    <cellStyle name="Hipervínculo" xfId="3" builtinId="8"/>
    <cellStyle name="Moneda [0]" xfId="2" builtinId="7"/>
    <cellStyle name="Normal" xfId="0" builtinId="0"/>
    <cellStyle name="Porcentaje" xfId="1" builtinId="5"/>
  </cellStyles>
  <dxfs count="66">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orpouraba.gov.co/planes-institucionales-decreto-612-de-201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2"/>
  <sheetViews>
    <sheetView topLeftCell="B1" zoomScaleNormal="100" workbookViewId="0">
      <pane xSplit="9" ySplit="3" topLeftCell="N4" activePane="bottomRight" state="frozen"/>
      <selection activeCell="B1" sqref="B1"/>
      <selection pane="topRight" activeCell="K1" sqref="K1"/>
      <selection pane="bottomLeft" activeCell="B4" sqref="B4"/>
      <selection pane="bottomRight" activeCell="P43" sqref="A1:P43"/>
    </sheetView>
  </sheetViews>
  <sheetFormatPr baseColWidth="10" defaultRowHeight="15" x14ac:dyDescent="0.25"/>
  <cols>
    <col min="1" max="1" width="17.5703125" customWidth="1"/>
    <col min="2" max="2" width="31.85546875" customWidth="1"/>
    <col min="3" max="3" width="16.7109375" customWidth="1"/>
    <col min="4" max="4" width="34" hidden="1" customWidth="1"/>
    <col min="5" max="5" width="16.5703125" hidden="1" customWidth="1"/>
    <col min="6" max="7" width="21.5703125" style="2" hidden="1" customWidth="1"/>
    <col min="8" max="8" width="20.42578125" hidden="1" customWidth="1"/>
    <col min="9" max="9" width="17" hidden="1" customWidth="1"/>
    <col min="10" max="10" width="14.140625" style="43" hidden="1" customWidth="1"/>
    <col min="11" max="11" width="24" style="44" hidden="1" customWidth="1"/>
    <col min="12" max="12" width="19.5703125" style="44" hidden="1" customWidth="1"/>
    <col min="13" max="13" width="12.7109375" style="107" hidden="1" customWidth="1"/>
    <col min="14" max="14" width="8.5703125" style="107" customWidth="1"/>
    <col min="15" max="16" width="23.7109375" style="44" customWidth="1"/>
  </cols>
  <sheetData>
    <row r="1" spans="1:17" ht="30" customHeight="1" x14ac:dyDescent="0.25">
      <c r="A1" s="124" t="s">
        <v>370</v>
      </c>
      <c r="B1" s="124"/>
      <c r="C1" s="124"/>
      <c r="D1" s="124"/>
      <c r="E1" s="124"/>
      <c r="F1" s="124"/>
      <c r="G1" s="124"/>
      <c r="H1" s="124"/>
      <c r="I1" s="124"/>
      <c r="J1" s="126" t="s">
        <v>435</v>
      </c>
      <c r="K1" s="126"/>
      <c r="L1" s="126"/>
      <c r="M1" s="126"/>
      <c r="N1" s="126"/>
      <c r="O1" s="126"/>
      <c r="P1" s="107"/>
    </row>
    <row r="2" spans="1:17" x14ac:dyDescent="0.25">
      <c r="A2" s="124"/>
      <c r="B2" s="124"/>
      <c r="C2" s="124"/>
      <c r="D2" s="124"/>
      <c r="E2" s="124"/>
      <c r="F2" s="124"/>
      <c r="G2" s="124"/>
      <c r="H2" s="124"/>
      <c r="I2" s="124"/>
      <c r="J2" s="127" t="s">
        <v>475</v>
      </c>
      <c r="K2" s="127"/>
      <c r="L2" s="127"/>
      <c r="M2" s="127"/>
      <c r="N2" s="127"/>
      <c r="O2" s="127"/>
      <c r="P2" s="107"/>
    </row>
    <row r="3" spans="1:17" s="42" customFormat="1" ht="39" x14ac:dyDescent="0.25">
      <c r="A3" s="47" t="s">
        <v>0</v>
      </c>
      <c r="B3" s="47" t="s">
        <v>1</v>
      </c>
      <c r="C3" s="47" t="s">
        <v>2</v>
      </c>
      <c r="D3" s="47" t="s">
        <v>86</v>
      </c>
      <c r="E3" s="47" t="s">
        <v>3</v>
      </c>
      <c r="F3" s="47" t="s">
        <v>87</v>
      </c>
      <c r="G3" s="47" t="s">
        <v>172</v>
      </c>
      <c r="H3" s="47" t="s">
        <v>267</v>
      </c>
      <c r="I3" s="47" t="s">
        <v>330</v>
      </c>
      <c r="J3" s="48" t="s">
        <v>331</v>
      </c>
      <c r="K3" s="97" t="s">
        <v>336</v>
      </c>
      <c r="L3" s="97" t="s">
        <v>332</v>
      </c>
      <c r="M3" s="97" t="s">
        <v>335</v>
      </c>
      <c r="N3" s="108" t="s">
        <v>359</v>
      </c>
      <c r="O3" s="97" t="s">
        <v>358</v>
      </c>
      <c r="P3" s="97" t="s">
        <v>389</v>
      </c>
    </row>
    <row r="4" spans="1:17" ht="135" x14ac:dyDescent="0.25">
      <c r="A4" s="134" t="s">
        <v>4</v>
      </c>
      <c r="B4" s="49" t="s">
        <v>5</v>
      </c>
      <c r="C4" s="49" t="s">
        <v>384</v>
      </c>
      <c r="D4" s="50" t="s">
        <v>67</v>
      </c>
      <c r="E4" s="49" t="s">
        <v>6</v>
      </c>
      <c r="F4" s="51" t="s">
        <v>108</v>
      </c>
      <c r="G4" s="52" t="s">
        <v>170</v>
      </c>
      <c r="H4" s="52" t="s">
        <v>310</v>
      </c>
      <c r="I4" s="49" t="s">
        <v>333</v>
      </c>
      <c r="J4" s="131" t="s">
        <v>360</v>
      </c>
      <c r="K4" s="55" t="s">
        <v>407</v>
      </c>
      <c r="L4" s="55" t="s">
        <v>436</v>
      </c>
      <c r="M4" s="100">
        <v>45322</v>
      </c>
      <c r="N4" s="102">
        <v>1</v>
      </c>
      <c r="O4" s="55" t="s">
        <v>441</v>
      </c>
      <c r="P4" s="103">
        <v>45688</v>
      </c>
    </row>
    <row r="5" spans="1:17" ht="135" x14ac:dyDescent="0.25">
      <c r="A5" s="134"/>
      <c r="B5" s="123" t="s">
        <v>7</v>
      </c>
      <c r="C5" s="56" t="s">
        <v>385</v>
      </c>
      <c r="D5" s="50" t="s">
        <v>68</v>
      </c>
      <c r="E5" s="56" t="s">
        <v>9</v>
      </c>
      <c r="F5" s="57" t="s">
        <v>109</v>
      </c>
      <c r="G5" s="52" t="s">
        <v>170</v>
      </c>
      <c r="H5" s="52" t="s">
        <v>310</v>
      </c>
      <c r="I5" s="123" t="s">
        <v>361</v>
      </c>
      <c r="J5" s="131"/>
      <c r="K5" s="55" t="s">
        <v>408</v>
      </c>
      <c r="L5" s="55" t="s">
        <v>436</v>
      </c>
      <c r="M5" s="100">
        <v>45322</v>
      </c>
      <c r="N5" s="102">
        <v>1</v>
      </c>
      <c r="O5" s="55" t="s">
        <v>442</v>
      </c>
      <c r="P5" s="103">
        <v>45688</v>
      </c>
    </row>
    <row r="6" spans="1:17" ht="74.25" customHeight="1" x14ac:dyDescent="0.25">
      <c r="A6" s="134"/>
      <c r="B6" s="123"/>
      <c r="C6" s="129" t="s">
        <v>386</v>
      </c>
      <c r="D6" s="50"/>
      <c r="E6" s="56"/>
      <c r="F6" s="57"/>
      <c r="G6" s="52"/>
      <c r="H6" s="52"/>
      <c r="I6" s="123"/>
      <c r="J6" s="131"/>
      <c r="K6" s="122" t="s">
        <v>347</v>
      </c>
      <c r="L6" s="109" t="s">
        <v>379</v>
      </c>
      <c r="M6" s="128">
        <v>45322</v>
      </c>
      <c r="N6" s="110">
        <v>1</v>
      </c>
      <c r="O6" s="55" t="s">
        <v>443</v>
      </c>
      <c r="P6" s="103">
        <v>45688</v>
      </c>
    </row>
    <row r="7" spans="1:17" ht="120" x14ac:dyDescent="0.25">
      <c r="A7" s="134"/>
      <c r="B7" s="123"/>
      <c r="C7" s="130"/>
      <c r="D7" s="50"/>
      <c r="E7" s="56"/>
      <c r="F7" s="57"/>
      <c r="G7" s="52"/>
      <c r="H7" s="52"/>
      <c r="I7" s="123"/>
      <c r="J7" s="131"/>
      <c r="K7" s="122"/>
      <c r="L7" s="55" t="s">
        <v>436</v>
      </c>
      <c r="M7" s="128"/>
      <c r="N7" s="110">
        <v>1</v>
      </c>
      <c r="O7" s="99" t="s">
        <v>445</v>
      </c>
      <c r="P7" s="103">
        <v>45688</v>
      </c>
    </row>
    <row r="8" spans="1:17" ht="90" x14ac:dyDescent="0.25">
      <c r="A8" s="134"/>
      <c r="B8" s="49" t="s">
        <v>10</v>
      </c>
      <c r="C8" s="49" t="s">
        <v>8</v>
      </c>
      <c r="D8" s="50" t="s">
        <v>67</v>
      </c>
      <c r="E8" s="49" t="s">
        <v>9</v>
      </c>
      <c r="F8" s="58" t="s">
        <v>108</v>
      </c>
      <c r="G8" s="52" t="s">
        <v>169</v>
      </c>
      <c r="H8" s="52" t="s">
        <v>266</v>
      </c>
      <c r="I8" s="49" t="s">
        <v>334</v>
      </c>
      <c r="J8" s="131"/>
      <c r="K8" s="55" t="s">
        <v>341</v>
      </c>
      <c r="L8" s="55" t="s">
        <v>473</v>
      </c>
      <c r="M8" s="100">
        <v>45657</v>
      </c>
      <c r="N8" s="102">
        <v>1</v>
      </c>
      <c r="O8" s="55"/>
      <c r="P8" s="103">
        <v>45777</v>
      </c>
    </row>
    <row r="9" spans="1:17" ht="51" x14ac:dyDescent="0.25">
      <c r="A9" s="134"/>
      <c r="B9" s="95" t="s">
        <v>11</v>
      </c>
      <c r="C9" s="104" t="s">
        <v>12</v>
      </c>
      <c r="D9" s="50"/>
      <c r="E9" s="49"/>
      <c r="F9" s="58"/>
      <c r="G9" s="52"/>
      <c r="H9" s="52"/>
      <c r="I9" s="95" t="s">
        <v>362</v>
      </c>
      <c r="J9" s="131"/>
      <c r="K9" s="55" t="s">
        <v>340</v>
      </c>
      <c r="L9" s="55" t="s">
        <v>447</v>
      </c>
      <c r="M9" s="100">
        <v>44561</v>
      </c>
      <c r="N9" s="102">
        <v>1</v>
      </c>
      <c r="O9" s="55" t="s">
        <v>472</v>
      </c>
      <c r="P9" s="103">
        <v>45777</v>
      </c>
    </row>
    <row r="10" spans="1:17" ht="115.5" customHeight="1" x14ac:dyDescent="0.25">
      <c r="A10" s="134" t="s">
        <v>13</v>
      </c>
      <c r="B10" s="49" t="s">
        <v>14</v>
      </c>
      <c r="C10" s="49" t="s">
        <v>15</v>
      </c>
      <c r="D10" s="50" t="s">
        <v>67</v>
      </c>
      <c r="E10" s="49" t="s">
        <v>16</v>
      </c>
      <c r="F10" s="58" t="s">
        <v>171</v>
      </c>
      <c r="G10" s="59" t="s">
        <v>185</v>
      </c>
      <c r="H10" s="59" t="s">
        <v>268</v>
      </c>
      <c r="I10" s="49" t="s">
        <v>338</v>
      </c>
      <c r="J10" s="60">
        <v>0</v>
      </c>
      <c r="K10" s="55" t="s">
        <v>387</v>
      </c>
      <c r="L10" s="55" t="s">
        <v>437</v>
      </c>
      <c r="M10" s="100">
        <v>44255</v>
      </c>
      <c r="N10" s="102">
        <v>1</v>
      </c>
      <c r="O10" s="122" t="s">
        <v>444</v>
      </c>
      <c r="P10" s="103">
        <v>45688</v>
      </c>
    </row>
    <row r="11" spans="1:17" ht="129.75" customHeight="1" x14ac:dyDescent="0.25">
      <c r="A11" s="134"/>
      <c r="B11" s="56" t="s">
        <v>17</v>
      </c>
      <c r="C11" s="56" t="s">
        <v>18</v>
      </c>
      <c r="D11" s="50" t="s">
        <v>67</v>
      </c>
      <c r="E11" s="56" t="s">
        <v>18</v>
      </c>
      <c r="F11" s="57" t="s">
        <v>173</v>
      </c>
      <c r="G11" s="59" t="s">
        <v>174</v>
      </c>
      <c r="H11" s="50" t="s">
        <v>300</v>
      </c>
      <c r="I11" s="56" t="s">
        <v>339</v>
      </c>
      <c r="J11" s="60">
        <v>0</v>
      </c>
      <c r="K11" s="55" t="s">
        <v>337</v>
      </c>
      <c r="L11" s="55" t="s">
        <v>438</v>
      </c>
      <c r="M11" s="101">
        <v>44742</v>
      </c>
      <c r="N11" s="102">
        <v>1</v>
      </c>
      <c r="O11" s="122"/>
      <c r="P11" s="103">
        <v>45688</v>
      </c>
    </row>
    <row r="12" spans="1:17" ht="135" x14ac:dyDescent="0.25">
      <c r="A12" s="134"/>
      <c r="B12" s="49" t="s">
        <v>19</v>
      </c>
      <c r="C12" s="49" t="s">
        <v>20</v>
      </c>
      <c r="D12" s="50" t="s">
        <v>67</v>
      </c>
      <c r="E12" s="49" t="s">
        <v>21</v>
      </c>
      <c r="F12" s="49" t="s">
        <v>21</v>
      </c>
      <c r="G12" s="59" t="s">
        <v>175</v>
      </c>
      <c r="H12" s="50" t="s">
        <v>300</v>
      </c>
      <c r="I12" s="49" t="s">
        <v>21</v>
      </c>
      <c r="J12" s="60">
        <v>0</v>
      </c>
      <c r="K12" s="55" t="s">
        <v>409</v>
      </c>
      <c r="L12" s="55" t="s">
        <v>418</v>
      </c>
      <c r="M12" s="100">
        <v>45657</v>
      </c>
      <c r="N12" s="102">
        <v>1</v>
      </c>
      <c r="O12" s="55" t="s">
        <v>446</v>
      </c>
      <c r="P12" s="103">
        <v>46387</v>
      </c>
      <c r="Q12" t="s">
        <v>422</v>
      </c>
    </row>
    <row r="13" spans="1:17" ht="80.25" customHeight="1" x14ac:dyDescent="0.25">
      <c r="A13" s="135" t="s">
        <v>22</v>
      </c>
      <c r="B13" s="104" t="s">
        <v>23</v>
      </c>
      <c r="C13" s="56" t="s">
        <v>24</v>
      </c>
      <c r="D13" s="50" t="s">
        <v>67</v>
      </c>
      <c r="E13" s="61" t="s">
        <v>25</v>
      </c>
      <c r="F13" s="61" t="s">
        <v>25</v>
      </c>
      <c r="G13" s="62" t="s">
        <v>273</v>
      </c>
      <c r="H13" s="59" t="s">
        <v>268</v>
      </c>
      <c r="I13" s="105" t="s">
        <v>25</v>
      </c>
      <c r="J13" s="60">
        <v>0</v>
      </c>
      <c r="K13" s="55" t="s">
        <v>342</v>
      </c>
      <c r="L13" s="55" t="s">
        <v>474</v>
      </c>
      <c r="M13" s="100">
        <v>45657</v>
      </c>
      <c r="N13" s="102">
        <v>1</v>
      </c>
      <c r="O13" s="55"/>
      <c r="P13" s="103">
        <v>46387</v>
      </c>
    </row>
    <row r="14" spans="1:17" ht="89.25" x14ac:dyDescent="0.25">
      <c r="A14" s="135"/>
      <c r="B14" s="49" t="s">
        <v>26</v>
      </c>
      <c r="C14" s="49" t="s">
        <v>27</v>
      </c>
      <c r="D14" s="50" t="s">
        <v>67</v>
      </c>
      <c r="E14" s="63" t="s">
        <v>28</v>
      </c>
      <c r="F14" s="64" t="s">
        <v>102</v>
      </c>
      <c r="G14" s="65" t="s">
        <v>176</v>
      </c>
      <c r="H14" s="66" t="s">
        <v>303</v>
      </c>
      <c r="I14" s="63" t="s">
        <v>28</v>
      </c>
      <c r="J14" s="60">
        <v>0</v>
      </c>
      <c r="K14" s="55" t="s">
        <v>343</v>
      </c>
      <c r="L14" s="55"/>
      <c r="M14" s="100">
        <v>44561</v>
      </c>
      <c r="N14" s="102">
        <v>1</v>
      </c>
      <c r="O14" s="55" t="s">
        <v>457</v>
      </c>
      <c r="P14" s="103">
        <v>46387</v>
      </c>
      <c r="Q14" t="s">
        <v>422</v>
      </c>
    </row>
    <row r="15" spans="1:17" ht="105" x14ac:dyDescent="0.25">
      <c r="A15" s="135"/>
      <c r="B15" s="56" t="s">
        <v>29</v>
      </c>
      <c r="C15" s="56" t="s">
        <v>30</v>
      </c>
      <c r="D15" s="50" t="s">
        <v>101</v>
      </c>
      <c r="E15" s="61" t="s">
        <v>28</v>
      </c>
      <c r="F15" s="67" t="s">
        <v>110</v>
      </c>
      <c r="G15" s="62" t="s">
        <v>186</v>
      </c>
      <c r="H15" s="59" t="s">
        <v>296</v>
      </c>
      <c r="I15" s="61" t="s">
        <v>28</v>
      </c>
      <c r="J15" s="60">
        <v>2000000</v>
      </c>
      <c r="K15" s="55" t="s">
        <v>344</v>
      </c>
      <c r="L15" s="55"/>
      <c r="M15" s="100">
        <v>44561</v>
      </c>
      <c r="N15" s="102">
        <v>1</v>
      </c>
      <c r="O15" s="55" t="s">
        <v>462</v>
      </c>
      <c r="P15" s="103">
        <v>46387</v>
      </c>
      <c r="Q15" t="s">
        <v>422</v>
      </c>
    </row>
    <row r="16" spans="1:17" ht="114.75" x14ac:dyDescent="0.25">
      <c r="A16" s="134" t="s">
        <v>31</v>
      </c>
      <c r="B16" s="125" t="s">
        <v>32</v>
      </c>
      <c r="C16" s="136" t="s">
        <v>33</v>
      </c>
      <c r="D16" s="50" t="s">
        <v>75</v>
      </c>
      <c r="E16" s="49" t="s">
        <v>34</v>
      </c>
      <c r="F16" s="58" t="s">
        <v>98</v>
      </c>
      <c r="G16" s="62" t="s">
        <v>186</v>
      </c>
      <c r="H16" s="66" t="s">
        <v>305</v>
      </c>
      <c r="I16" s="125" t="s">
        <v>363</v>
      </c>
      <c r="J16" s="60">
        <v>50000000</v>
      </c>
      <c r="K16" s="55" t="s">
        <v>390</v>
      </c>
      <c r="L16" s="55" t="s">
        <v>419</v>
      </c>
      <c r="M16" s="100">
        <v>44561</v>
      </c>
      <c r="N16" s="102">
        <v>1</v>
      </c>
      <c r="O16" s="118" t="s">
        <v>458</v>
      </c>
      <c r="P16" s="103">
        <v>46387</v>
      </c>
    </row>
    <row r="17" spans="1:17" ht="195" x14ac:dyDescent="0.25">
      <c r="A17" s="134"/>
      <c r="B17" s="125"/>
      <c r="C17" s="137"/>
      <c r="D17" s="50"/>
      <c r="E17" s="49"/>
      <c r="F17" s="58"/>
      <c r="G17" s="62"/>
      <c r="H17" s="66"/>
      <c r="I17" s="125"/>
      <c r="J17" s="60">
        <v>10000000</v>
      </c>
      <c r="K17" s="55" t="s">
        <v>364</v>
      </c>
      <c r="L17" s="55" t="s">
        <v>391</v>
      </c>
      <c r="M17" s="100">
        <v>44561</v>
      </c>
      <c r="N17" s="102">
        <v>1</v>
      </c>
      <c r="O17" s="55" t="s">
        <v>426</v>
      </c>
      <c r="P17" s="103">
        <v>46387</v>
      </c>
      <c r="Q17" t="s">
        <v>422</v>
      </c>
    </row>
    <row r="18" spans="1:17" ht="114.75" x14ac:dyDescent="0.25">
      <c r="A18" s="134"/>
      <c r="B18" s="56" t="s">
        <v>35</v>
      </c>
      <c r="C18" s="56" t="s">
        <v>36</v>
      </c>
      <c r="D18" s="50" t="s">
        <v>76</v>
      </c>
      <c r="E18" s="56" t="s">
        <v>37</v>
      </c>
      <c r="F18" s="57" t="s">
        <v>99</v>
      </c>
      <c r="G18" s="62" t="s">
        <v>186</v>
      </c>
      <c r="H18" s="66" t="s">
        <v>305</v>
      </c>
      <c r="I18" s="56" t="s">
        <v>37</v>
      </c>
      <c r="J18" s="60">
        <v>12000000</v>
      </c>
      <c r="K18" s="55" t="s">
        <v>345</v>
      </c>
      <c r="L18" s="55" t="s">
        <v>382</v>
      </c>
      <c r="M18" s="100">
        <v>44561</v>
      </c>
      <c r="N18" s="102">
        <v>1</v>
      </c>
      <c r="O18" s="118" t="s">
        <v>420</v>
      </c>
      <c r="P18" s="103">
        <v>46387</v>
      </c>
      <c r="Q18" t="s">
        <v>422</v>
      </c>
    </row>
    <row r="19" spans="1:17" ht="63.75" x14ac:dyDescent="0.25">
      <c r="A19" s="134"/>
      <c r="B19" s="98" t="s">
        <v>38</v>
      </c>
      <c r="C19" s="49" t="s">
        <v>39</v>
      </c>
      <c r="D19" s="50" t="s">
        <v>69</v>
      </c>
      <c r="E19" s="49" t="s">
        <v>39</v>
      </c>
      <c r="F19" s="58" t="s">
        <v>100</v>
      </c>
      <c r="G19" s="62" t="s">
        <v>186</v>
      </c>
      <c r="H19" s="50" t="s">
        <v>297</v>
      </c>
      <c r="I19" s="98" t="s">
        <v>39</v>
      </c>
      <c r="J19" s="68">
        <v>10000000</v>
      </c>
      <c r="K19" s="96" t="s">
        <v>346</v>
      </c>
      <c r="L19" s="55" t="s">
        <v>439</v>
      </c>
      <c r="M19" s="100">
        <v>45657</v>
      </c>
      <c r="N19" s="102">
        <v>1</v>
      </c>
      <c r="O19" s="55" t="s">
        <v>463</v>
      </c>
      <c r="P19" s="103">
        <v>46387</v>
      </c>
      <c r="Q19" t="s">
        <v>422</v>
      </c>
    </row>
    <row r="20" spans="1:17" ht="180.75" customHeight="1" x14ac:dyDescent="0.25">
      <c r="A20" s="134"/>
      <c r="B20" s="56" t="s">
        <v>40</v>
      </c>
      <c r="C20" s="56" t="s">
        <v>41</v>
      </c>
      <c r="D20" s="50" t="s">
        <v>70</v>
      </c>
      <c r="E20" s="56" t="s">
        <v>41</v>
      </c>
      <c r="F20" s="57" t="s">
        <v>70</v>
      </c>
      <c r="G20" s="59" t="s">
        <v>274</v>
      </c>
      <c r="H20" s="50" t="s">
        <v>300</v>
      </c>
      <c r="I20" s="56" t="s">
        <v>41</v>
      </c>
      <c r="J20" s="60">
        <v>0</v>
      </c>
      <c r="K20" s="55" t="s">
        <v>388</v>
      </c>
      <c r="L20" s="55" t="s">
        <v>410</v>
      </c>
      <c r="M20" s="100">
        <v>44742</v>
      </c>
      <c r="N20" s="102">
        <v>1</v>
      </c>
      <c r="O20" s="55" t="s">
        <v>468</v>
      </c>
      <c r="P20" s="103">
        <v>46387</v>
      </c>
    </row>
    <row r="21" spans="1:17" ht="63.75" x14ac:dyDescent="0.25">
      <c r="A21" s="134" t="s">
        <v>42</v>
      </c>
      <c r="B21" s="98" t="s">
        <v>43</v>
      </c>
      <c r="C21" s="112" t="s">
        <v>392</v>
      </c>
      <c r="D21" s="66" t="s">
        <v>71</v>
      </c>
      <c r="E21" s="132" t="s">
        <v>44</v>
      </c>
      <c r="F21" s="64" t="s">
        <v>88</v>
      </c>
      <c r="G21" s="62" t="s">
        <v>255</v>
      </c>
      <c r="H21" s="133" t="s">
        <v>275</v>
      </c>
      <c r="I21" s="132" t="s">
        <v>44</v>
      </c>
      <c r="J21" s="60">
        <v>12000000</v>
      </c>
      <c r="K21" s="55" t="s">
        <v>348</v>
      </c>
      <c r="L21" s="55" t="s">
        <v>348</v>
      </c>
      <c r="M21" s="55" t="s">
        <v>348</v>
      </c>
      <c r="N21" s="55" t="s">
        <v>348</v>
      </c>
      <c r="O21" s="55" t="s">
        <v>348</v>
      </c>
      <c r="P21" s="103">
        <v>46387</v>
      </c>
    </row>
    <row r="22" spans="1:17" ht="127.5" x14ac:dyDescent="0.25">
      <c r="A22" s="134"/>
      <c r="B22" s="123" t="s">
        <v>45</v>
      </c>
      <c r="C22" s="112" t="s">
        <v>393</v>
      </c>
      <c r="D22" s="66" t="s">
        <v>78</v>
      </c>
      <c r="E22" s="132"/>
      <c r="F22" s="64" t="s">
        <v>89</v>
      </c>
      <c r="G22" s="62" t="s">
        <v>276</v>
      </c>
      <c r="H22" s="133"/>
      <c r="I22" s="132"/>
      <c r="J22" s="60"/>
      <c r="K22" s="55" t="s">
        <v>394</v>
      </c>
      <c r="L22" s="55"/>
      <c r="M22" s="100">
        <v>45657</v>
      </c>
      <c r="N22" s="102">
        <v>1</v>
      </c>
      <c r="O22" s="55" t="s">
        <v>459</v>
      </c>
      <c r="P22" s="103">
        <v>46387</v>
      </c>
    </row>
    <row r="23" spans="1:17" ht="90" x14ac:dyDescent="0.25">
      <c r="A23" s="134"/>
      <c r="B23" s="123"/>
      <c r="C23" s="112"/>
      <c r="D23" s="66"/>
      <c r="E23" s="132"/>
      <c r="F23" s="64"/>
      <c r="G23" s="62"/>
      <c r="H23" s="69"/>
      <c r="I23" s="132"/>
      <c r="J23" s="60">
        <v>6000000</v>
      </c>
      <c r="K23" s="55" t="s">
        <v>395</v>
      </c>
      <c r="L23" s="55"/>
      <c r="M23" s="100">
        <v>44926</v>
      </c>
      <c r="N23" s="102">
        <v>1</v>
      </c>
      <c r="O23" s="55" t="s">
        <v>464</v>
      </c>
      <c r="P23" s="103">
        <v>46387</v>
      </c>
    </row>
    <row r="24" spans="1:17" ht="42" customHeight="1" x14ac:dyDescent="0.25">
      <c r="A24" s="134"/>
      <c r="B24" s="49" t="s">
        <v>46</v>
      </c>
      <c r="C24" s="112" t="s">
        <v>348</v>
      </c>
      <c r="D24" s="66" t="s">
        <v>72</v>
      </c>
      <c r="E24" s="132"/>
      <c r="F24" s="64" t="s">
        <v>90</v>
      </c>
      <c r="G24" s="62" t="s">
        <v>255</v>
      </c>
      <c r="H24" s="62" t="s">
        <v>318</v>
      </c>
      <c r="I24" s="132"/>
      <c r="J24" s="60">
        <v>0</v>
      </c>
      <c r="K24" s="55" t="s">
        <v>348</v>
      </c>
      <c r="L24" s="55" t="s">
        <v>381</v>
      </c>
      <c r="M24" s="55" t="s">
        <v>348</v>
      </c>
      <c r="N24" s="55" t="s">
        <v>348</v>
      </c>
      <c r="O24" s="55" t="s">
        <v>348</v>
      </c>
      <c r="P24" s="103">
        <v>46387</v>
      </c>
    </row>
    <row r="25" spans="1:17" ht="63.75" x14ac:dyDescent="0.25">
      <c r="A25" s="134"/>
      <c r="B25" s="129" t="s">
        <v>47</v>
      </c>
      <c r="C25" s="138" t="s">
        <v>396</v>
      </c>
      <c r="D25" s="66" t="s">
        <v>73</v>
      </c>
      <c r="E25" s="132"/>
      <c r="F25" s="64" t="s">
        <v>91</v>
      </c>
      <c r="G25" s="64"/>
      <c r="H25" s="62" t="s">
        <v>324</v>
      </c>
      <c r="I25" s="132"/>
      <c r="J25" s="60">
        <v>0</v>
      </c>
      <c r="K25" s="55" t="s">
        <v>397</v>
      </c>
      <c r="L25" s="55" t="s">
        <v>398</v>
      </c>
      <c r="M25" s="100">
        <v>44926</v>
      </c>
      <c r="N25" s="102">
        <v>1</v>
      </c>
      <c r="O25" s="55" t="s">
        <v>448</v>
      </c>
      <c r="P25" s="103">
        <v>46387</v>
      </c>
    </row>
    <row r="26" spans="1:17" x14ac:dyDescent="0.25">
      <c r="A26" s="134"/>
      <c r="B26" s="130"/>
      <c r="C26" s="139"/>
      <c r="D26" s="66"/>
      <c r="E26" s="132"/>
      <c r="F26" s="64"/>
      <c r="G26" s="64"/>
      <c r="H26" s="62"/>
      <c r="I26" s="132"/>
      <c r="J26" s="60">
        <v>10000000</v>
      </c>
      <c r="K26" s="55" t="s">
        <v>348</v>
      </c>
      <c r="L26" s="55" t="s">
        <v>348</v>
      </c>
      <c r="M26" s="100" t="s">
        <v>348</v>
      </c>
      <c r="N26" s="55" t="s">
        <v>348</v>
      </c>
      <c r="O26" s="55" t="s">
        <v>348</v>
      </c>
      <c r="P26" s="103">
        <v>46387</v>
      </c>
    </row>
    <row r="27" spans="1:17" ht="63.75" x14ac:dyDescent="0.25">
      <c r="A27" s="134"/>
      <c r="B27" s="49" t="s">
        <v>48</v>
      </c>
      <c r="C27" s="112" t="s">
        <v>399</v>
      </c>
      <c r="D27" s="66" t="s">
        <v>74</v>
      </c>
      <c r="E27" s="132"/>
      <c r="F27" s="64" t="s">
        <v>97</v>
      </c>
      <c r="G27" s="59" t="s">
        <v>187</v>
      </c>
      <c r="H27" s="70" t="s">
        <v>269</v>
      </c>
      <c r="I27" s="132"/>
      <c r="J27" s="131">
        <v>90000000</v>
      </c>
      <c r="K27" s="55" t="s">
        <v>349</v>
      </c>
      <c r="L27" s="55" t="s">
        <v>411</v>
      </c>
      <c r="M27" s="100">
        <v>44742</v>
      </c>
      <c r="N27" s="102">
        <v>1</v>
      </c>
      <c r="O27" s="122" t="s">
        <v>427</v>
      </c>
      <c r="P27" s="103">
        <v>46387</v>
      </c>
    </row>
    <row r="28" spans="1:17" ht="76.5" x14ac:dyDescent="0.25">
      <c r="A28" s="134"/>
      <c r="B28" s="123" t="s">
        <v>49</v>
      </c>
      <c r="C28" s="138" t="s">
        <v>400</v>
      </c>
      <c r="D28" s="66" t="s">
        <v>92</v>
      </c>
      <c r="E28" s="132"/>
      <c r="F28" s="64" t="s">
        <v>93</v>
      </c>
      <c r="G28" s="71" t="s">
        <v>277</v>
      </c>
      <c r="H28" s="66" t="s">
        <v>325</v>
      </c>
      <c r="I28" s="132"/>
      <c r="J28" s="131"/>
      <c r="K28" s="55" t="str">
        <f>+K27</f>
        <v>Mesa de ayuda soporte tecnológico</v>
      </c>
      <c r="L28" s="55" t="s">
        <v>411</v>
      </c>
      <c r="M28" s="100">
        <v>44926</v>
      </c>
      <c r="N28" s="102">
        <v>1</v>
      </c>
      <c r="O28" s="122"/>
      <c r="P28" s="103">
        <v>46387</v>
      </c>
    </row>
    <row r="29" spans="1:17" ht="30" x14ac:dyDescent="0.25">
      <c r="A29" s="134"/>
      <c r="B29" s="123"/>
      <c r="C29" s="139"/>
      <c r="D29" s="66"/>
      <c r="E29" s="132"/>
      <c r="F29" s="64"/>
      <c r="G29" s="71"/>
      <c r="H29" s="66"/>
      <c r="I29" s="132"/>
      <c r="J29" s="60">
        <v>43000000</v>
      </c>
      <c r="K29" s="55" t="s">
        <v>414</v>
      </c>
      <c r="L29" s="55" t="s">
        <v>348</v>
      </c>
      <c r="M29" s="100" t="s">
        <v>348</v>
      </c>
      <c r="N29" s="55" t="s">
        <v>348</v>
      </c>
      <c r="O29" s="55" t="s">
        <v>348</v>
      </c>
      <c r="P29" s="103">
        <v>46387</v>
      </c>
    </row>
    <row r="30" spans="1:17" ht="76.5" x14ac:dyDescent="0.25">
      <c r="A30" s="134"/>
      <c r="B30" s="49" t="s">
        <v>50</v>
      </c>
      <c r="C30" s="112" t="s">
        <v>401</v>
      </c>
      <c r="D30" s="66" t="s">
        <v>94</v>
      </c>
      <c r="E30" s="132"/>
      <c r="F30" s="64" t="s">
        <v>95</v>
      </c>
      <c r="G30" s="71" t="s">
        <v>190</v>
      </c>
      <c r="H30" s="70" t="s">
        <v>278</v>
      </c>
      <c r="I30" s="132"/>
      <c r="J30" s="60">
        <v>0</v>
      </c>
      <c r="K30" s="55" t="s">
        <v>412</v>
      </c>
      <c r="L30" s="55" t="s">
        <v>413</v>
      </c>
      <c r="M30" s="100">
        <v>45595</v>
      </c>
      <c r="N30" s="102">
        <v>1</v>
      </c>
      <c r="O30" s="55" t="s">
        <v>465</v>
      </c>
      <c r="P30" s="103">
        <v>46387</v>
      </c>
    </row>
    <row r="31" spans="1:17" ht="89.25" x14ac:dyDescent="0.25">
      <c r="A31" s="134"/>
      <c r="B31" s="56" t="s">
        <v>51</v>
      </c>
      <c r="C31" s="112" t="s">
        <v>400</v>
      </c>
      <c r="D31" s="66" t="s">
        <v>77</v>
      </c>
      <c r="E31" s="132"/>
      <c r="F31" s="64" t="s">
        <v>96</v>
      </c>
      <c r="G31" s="62" t="s">
        <v>186</v>
      </c>
      <c r="H31" s="66" t="s">
        <v>309</v>
      </c>
      <c r="I31" s="132"/>
      <c r="J31" s="60">
        <v>0</v>
      </c>
      <c r="K31" s="55" t="s">
        <v>349</v>
      </c>
      <c r="L31" s="55" t="str">
        <f>+L28</f>
        <v>contrato por todo el año</v>
      </c>
      <c r="M31" s="100">
        <v>45657</v>
      </c>
      <c r="N31" s="102">
        <v>1</v>
      </c>
      <c r="O31" s="55" t="str">
        <f>+O27</f>
        <v>COMTIC</v>
      </c>
      <c r="P31" s="103">
        <v>46387</v>
      </c>
    </row>
    <row r="32" spans="1:17" ht="47.25" customHeight="1" x14ac:dyDescent="0.25">
      <c r="A32" s="134"/>
      <c r="B32" s="125" t="s">
        <v>52</v>
      </c>
      <c r="C32" s="138" t="s">
        <v>403</v>
      </c>
      <c r="D32" s="66" t="s">
        <v>79</v>
      </c>
      <c r="E32" s="132"/>
      <c r="F32" s="64" t="s">
        <v>106</v>
      </c>
      <c r="G32" s="72" t="s">
        <v>191</v>
      </c>
      <c r="H32" s="73" t="s">
        <v>301</v>
      </c>
      <c r="I32" s="132"/>
      <c r="J32" s="60">
        <v>3000000</v>
      </c>
      <c r="K32" s="55" t="s">
        <v>402</v>
      </c>
      <c r="L32" s="100" t="s">
        <v>348</v>
      </c>
      <c r="M32" s="100" t="s">
        <v>348</v>
      </c>
      <c r="N32" s="102" t="s">
        <v>348</v>
      </c>
      <c r="O32" s="55" t="s">
        <v>348</v>
      </c>
      <c r="P32" s="103">
        <v>46387</v>
      </c>
    </row>
    <row r="33" spans="1:17" x14ac:dyDescent="0.25">
      <c r="A33" s="134"/>
      <c r="B33" s="125"/>
      <c r="C33" s="140"/>
      <c r="D33" s="66"/>
      <c r="E33" s="132"/>
      <c r="F33" s="64"/>
      <c r="G33" s="72"/>
      <c r="H33" s="73"/>
      <c r="I33" s="132"/>
      <c r="J33" s="60">
        <v>5000000</v>
      </c>
      <c r="K33" s="55" t="s">
        <v>415</v>
      </c>
      <c r="L33" s="100" t="s">
        <v>348</v>
      </c>
      <c r="M33" s="100" t="s">
        <v>348</v>
      </c>
      <c r="N33" s="102" t="s">
        <v>348</v>
      </c>
      <c r="O33" s="55" t="s">
        <v>348</v>
      </c>
      <c r="P33" s="103">
        <v>46387</v>
      </c>
    </row>
    <row r="34" spans="1:17" x14ac:dyDescent="0.25">
      <c r="A34" s="134"/>
      <c r="B34" s="125"/>
      <c r="C34" s="140"/>
      <c r="D34" s="66"/>
      <c r="E34" s="132"/>
      <c r="F34" s="64"/>
      <c r="G34" s="72"/>
      <c r="H34" s="73"/>
      <c r="I34" s="132"/>
      <c r="J34" s="60">
        <v>14000000</v>
      </c>
      <c r="K34" s="55" t="s">
        <v>348</v>
      </c>
      <c r="L34" s="100" t="s">
        <v>348</v>
      </c>
      <c r="M34" s="100" t="s">
        <v>348</v>
      </c>
      <c r="N34" s="102" t="s">
        <v>348</v>
      </c>
      <c r="O34" s="55" t="s">
        <v>348</v>
      </c>
      <c r="P34" s="103">
        <v>46387</v>
      </c>
    </row>
    <row r="35" spans="1:17" x14ac:dyDescent="0.25">
      <c r="A35" s="134"/>
      <c r="B35" s="125"/>
      <c r="C35" s="139"/>
      <c r="D35" s="66"/>
      <c r="E35" s="132"/>
      <c r="F35" s="64"/>
      <c r="G35" s="72"/>
      <c r="H35" s="73"/>
      <c r="I35" s="132"/>
      <c r="J35" s="60">
        <v>40000000</v>
      </c>
      <c r="K35" s="55" t="s">
        <v>365</v>
      </c>
      <c r="L35" s="100" t="s">
        <v>348</v>
      </c>
      <c r="M35" s="100" t="s">
        <v>348</v>
      </c>
      <c r="N35" s="102" t="s">
        <v>348</v>
      </c>
      <c r="O35" s="55" t="s">
        <v>348</v>
      </c>
      <c r="P35" s="103">
        <v>46387</v>
      </c>
    </row>
    <row r="36" spans="1:17" ht="38.25" x14ac:dyDescent="0.25">
      <c r="A36" s="134"/>
      <c r="B36" s="56" t="s">
        <v>53</v>
      </c>
      <c r="C36" s="112" t="s">
        <v>404</v>
      </c>
      <c r="D36" s="66" t="s">
        <v>80</v>
      </c>
      <c r="E36" s="132"/>
      <c r="F36" s="64" t="s">
        <v>105</v>
      </c>
      <c r="G36" s="59" t="s">
        <v>187</v>
      </c>
      <c r="H36" s="50" t="s">
        <v>297</v>
      </c>
      <c r="I36" s="132"/>
      <c r="J36" s="60">
        <v>2000000</v>
      </c>
      <c r="K36" s="55" t="s">
        <v>350</v>
      </c>
      <c r="L36" s="55"/>
      <c r="M36" s="100">
        <v>44561</v>
      </c>
      <c r="N36" s="102">
        <v>1</v>
      </c>
      <c r="O36" s="55" t="str">
        <f>+O27</f>
        <v>COMTIC</v>
      </c>
      <c r="P36" s="103">
        <v>46387</v>
      </c>
    </row>
    <row r="37" spans="1:17" ht="75" x14ac:dyDescent="0.25">
      <c r="A37" s="134" t="s">
        <v>54</v>
      </c>
      <c r="B37" s="49" t="s">
        <v>55</v>
      </c>
      <c r="C37" s="49" t="s">
        <v>56</v>
      </c>
      <c r="D37" s="50" t="s">
        <v>81</v>
      </c>
      <c r="E37" s="49" t="s">
        <v>56</v>
      </c>
      <c r="F37" s="58" t="s">
        <v>104</v>
      </c>
      <c r="G37" s="59" t="s">
        <v>177</v>
      </c>
      <c r="H37" s="59" t="s">
        <v>298</v>
      </c>
      <c r="I37" s="49" t="s">
        <v>56</v>
      </c>
      <c r="J37" s="60">
        <v>180000000</v>
      </c>
      <c r="K37" s="55" t="s">
        <v>351</v>
      </c>
      <c r="L37" s="55" t="s">
        <v>440</v>
      </c>
      <c r="M37" s="100">
        <v>44926</v>
      </c>
      <c r="N37" s="102">
        <v>1</v>
      </c>
      <c r="O37" s="55" t="s">
        <v>428</v>
      </c>
      <c r="P37" s="103">
        <v>46387</v>
      </c>
    </row>
    <row r="38" spans="1:17" ht="163.5" customHeight="1" x14ac:dyDescent="0.25">
      <c r="A38" s="134"/>
      <c r="B38" s="56" t="s">
        <v>57</v>
      </c>
      <c r="C38" s="56" t="s">
        <v>58</v>
      </c>
      <c r="D38" s="50" t="s">
        <v>82</v>
      </c>
      <c r="E38" s="56" t="s">
        <v>58</v>
      </c>
      <c r="F38" s="57" t="s">
        <v>103</v>
      </c>
      <c r="G38" s="74" t="s">
        <v>176</v>
      </c>
      <c r="H38" s="66" t="str">
        <f>+H14</f>
        <v>Capacitación virtula PHISING mediante SOPHOS, mayo, socialización de correos electrónico ejemplos de virus y alertas de CSIRT</v>
      </c>
      <c r="I38" s="56" t="s">
        <v>58</v>
      </c>
      <c r="J38" s="60">
        <v>0</v>
      </c>
      <c r="K38" s="55" t="s">
        <v>352</v>
      </c>
      <c r="L38" s="55" t="s">
        <v>416</v>
      </c>
      <c r="M38" s="100">
        <v>44561</v>
      </c>
      <c r="N38" s="102">
        <v>1</v>
      </c>
      <c r="O38" s="121" t="s">
        <v>434</v>
      </c>
      <c r="P38" s="103">
        <v>46387</v>
      </c>
      <c r="Q38" t="s">
        <v>422</v>
      </c>
    </row>
    <row r="39" spans="1:17" ht="76.5" x14ac:dyDescent="0.25">
      <c r="A39" s="134"/>
      <c r="B39" s="49" t="s">
        <v>59</v>
      </c>
      <c r="C39" s="49" t="s">
        <v>60</v>
      </c>
      <c r="D39" s="50" t="s">
        <v>83</v>
      </c>
      <c r="E39" s="49" t="s">
        <v>61</v>
      </c>
      <c r="F39" s="58" t="s">
        <v>95</v>
      </c>
      <c r="G39" s="59" t="s">
        <v>178</v>
      </c>
      <c r="H39" s="50" t="s">
        <v>272</v>
      </c>
      <c r="I39" s="49" t="s">
        <v>62</v>
      </c>
      <c r="J39" s="60">
        <v>0</v>
      </c>
      <c r="K39" s="55" t="s">
        <v>353</v>
      </c>
      <c r="L39" s="55"/>
      <c r="M39" s="100">
        <v>44561</v>
      </c>
      <c r="N39" s="102">
        <v>1</v>
      </c>
      <c r="O39" s="55" t="s">
        <v>466</v>
      </c>
      <c r="P39" s="103">
        <v>46387</v>
      </c>
    </row>
    <row r="40" spans="1:17" ht="30" x14ac:dyDescent="0.25">
      <c r="A40" s="134"/>
      <c r="B40" s="123" t="s">
        <v>63</v>
      </c>
      <c r="C40" s="129" t="s">
        <v>371</v>
      </c>
      <c r="D40" s="50" t="s">
        <v>85</v>
      </c>
      <c r="E40" s="56" t="s">
        <v>84</v>
      </c>
      <c r="F40" s="57" t="s">
        <v>107</v>
      </c>
      <c r="G40" s="75">
        <v>0.93</v>
      </c>
      <c r="H40" s="50" t="s">
        <v>326</v>
      </c>
      <c r="I40" s="123" t="s">
        <v>371</v>
      </c>
      <c r="J40" s="60">
        <v>0</v>
      </c>
      <c r="K40" s="55" t="s">
        <v>372</v>
      </c>
      <c r="L40" s="55" t="s">
        <v>405</v>
      </c>
      <c r="M40" s="100">
        <v>44561</v>
      </c>
      <c r="N40" s="102">
        <v>1</v>
      </c>
      <c r="O40" s="122" t="s">
        <v>421</v>
      </c>
      <c r="P40" s="103">
        <v>46387</v>
      </c>
    </row>
    <row r="41" spans="1:17" ht="45" x14ac:dyDescent="0.25">
      <c r="A41" s="134"/>
      <c r="B41" s="123"/>
      <c r="C41" s="141"/>
      <c r="D41" s="50"/>
      <c r="E41" s="56"/>
      <c r="F41" s="57"/>
      <c r="G41" s="75"/>
      <c r="H41" s="50"/>
      <c r="I41" s="123"/>
      <c r="J41" s="60"/>
      <c r="K41" s="55" t="s">
        <v>373</v>
      </c>
      <c r="L41" s="55" t="s">
        <v>405</v>
      </c>
      <c r="M41" s="100">
        <v>44561</v>
      </c>
      <c r="N41" s="102">
        <f>+'Plan intervención'!H41</f>
        <v>1</v>
      </c>
      <c r="O41" s="122"/>
      <c r="P41" s="103">
        <v>46387</v>
      </c>
    </row>
    <row r="42" spans="1:17" ht="30" x14ac:dyDescent="0.25">
      <c r="A42" s="134"/>
      <c r="B42" s="123"/>
      <c r="C42" s="130"/>
      <c r="D42" s="50"/>
      <c r="E42" s="56"/>
      <c r="F42" s="57"/>
      <c r="G42" s="75"/>
      <c r="H42" s="50"/>
      <c r="I42" s="123"/>
      <c r="J42" s="60"/>
      <c r="K42" s="55" t="s">
        <v>374</v>
      </c>
      <c r="L42" s="55" t="s">
        <v>405</v>
      </c>
      <c r="M42" s="100">
        <v>44561</v>
      </c>
      <c r="N42" s="102">
        <f>+PESI!H29</f>
        <v>0.9642857142857143</v>
      </c>
      <c r="O42" s="122"/>
      <c r="P42" s="103">
        <v>46387</v>
      </c>
    </row>
    <row r="43" spans="1:17" ht="60" x14ac:dyDescent="0.25">
      <c r="A43" s="134"/>
      <c r="B43" s="49" t="s">
        <v>64</v>
      </c>
      <c r="C43" s="63" t="s">
        <v>65</v>
      </c>
      <c r="D43" s="66" t="s">
        <v>111</v>
      </c>
      <c r="E43" s="63" t="s">
        <v>66</v>
      </c>
      <c r="F43" s="64" t="s">
        <v>112</v>
      </c>
      <c r="G43" s="59" t="s">
        <v>279</v>
      </c>
      <c r="H43" s="59" t="s">
        <v>323</v>
      </c>
      <c r="I43" s="63" t="s">
        <v>66</v>
      </c>
      <c r="J43" s="60">
        <v>0</v>
      </c>
      <c r="K43" s="55" t="s">
        <v>354</v>
      </c>
      <c r="L43" s="55" t="s">
        <v>406</v>
      </c>
      <c r="M43" s="100">
        <v>44561</v>
      </c>
      <c r="N43" s="102">
        <v>1</v>
      </c>
      <c r="O43" s="55" t="s">
        <v>461</v>
      </c>
      <c r="P43" s="103">
        <v>46387</v>
      </c>
    </row>
    <row r="44" spans="1:17" ht="15.75" thickBot="1" x14ac:dyDescent="0.3">
      <c r="I44" s="53" t="s">
        <v>366</v>
      </c>
      <c r="J44" s="60">
        <f>SUM(J4:J43)</f>
        <v>489000000</v>
      </c>
      <c r="N44" s="111">
        <f>AVERAGE(N4:N43)</f>
        <v>0.9988839285714286</v>
      </c>
    </row>
    <row r="45" spans="1:17" x14ac:dyDescent="0.25">
      <c r="A45" s="77" t="s">
        <v>377</v>
      </c>
      <c r="E45" s="22" t="s">
        <v>270</v>
      </c>
      <c r="F45" s="23">
        <v>29</v>
      </c>
      <c r="G45" s="22" t="s">
        <v>271</v>
      </c>
      <c r="H45" s="76">
        <v>28</v>
      </c>
      <c r="I45" s="53" t="s">
        <v>367</v>
      </c>
      <c r="J45" s="60">
        <f>+J44-J46</f>
        <v>235000000</v>
      </c>
    </row>
    <row r="46" spans="1:17" ht="15.75" thickBot="1" x14ac:dyDescent="0.3">
      <c r="A46" s="77" t="s">
        <v>378</v>
      </c>
      <c r="E46" s="24"/>
      <c r="F46" s="25">
        <v>25</v>
      </c>
      <c r="G46" s="24"/>
      <c r="H46" s="2">
        <v>27</v>
      </c>
      <c r="I46" s="53" t="s">
        <v>368</v>
      </c>
      <c r="J46" s="60">
        <f>+J37+J35+J34+J16-30000000</f>
        <v>254000000</v>
      </c>
    </row>
    <row r="47" spans="1:17" ht="15.75" thickBot="1" x14ac:dyDescent="0.3">
      <c r="E47" s="26"/>
      <c r="F47" s="25">
        <v>4</v>
      </c>
      <c r="G47" s="26"/>
      <c r="H47" s="25">
        <v>1</v>
      </c>
    </row>
    <row r="48" spans="1:17" ht="15.75" thickBot="1" x14ac:dyDescent="0.3">
      <c r="E48" s="27"/>
      <c r="F48" s="25">
        <v>0</v>
      </c>
      <c r="G48" s="27"/>
      <c r="H48" s="25">
        <v>0</v>
      </c>
    </row>
    <row r="49" spans="5:8" ht="15.75" thickBot="1" x14ac:dyDescent="0.3">
      <c r="E49" s="33" t="s">
        <v>188</v>
      </c>
      <c r="F49" s="34">
        <f>+(F51+F52)/F45</f>
        <v>0.93103448275862066</v>
      </c>
      <c r="G49" s="33" t="s">
        <v>188</v>
      </c>
      <c r="H49" s="34">
        <f>+(H51+H52)/H45</f>
        <v>0.9821428571428571</v>
      </c>
    </row>
    <row r="50" spans="5:8" x14ac:dyDescent="0.25">
      <c r="E50" s="28"/>
      <c r="F50" s="25"/>
      <c r="G50" s="28"/>
      <c r="H50" s="25"/>
    </row>
    <row r="51" spans="5:8" x14ac:dyDescent="0.25">
      <c r="E51" s="28"/>
      <c r="F51" s="29">
        <f>+F46</f>
        <v>25</v>
      </c>
      <c r="G51" s="28"/>
      <c r="H51" s="29">
        <f>+H46</f>
        <v>27</v>
      </c>
    </row>
    <row r="52" spans="5:8" ht="15.75" thickBot="1" x14ac:dyDescent="0.3">
      <c r="E52" s="30"/>
      <c r="F52" s="31">
        <f>+F47*0.5</f>
        <v>2</v>
      </c>
      <c r="G52" s="30"/>
      <c r="H52" s="31">
        <f>+H47*0.5</f>
        <v>0.5</v>
      </c>
    </row>
  </sheetData>
  <mergeCells count="35">
    <mergeCell ref="B40:B42"/>
    <mergeCell ref="C16:C17"/>
    <mergeCell ref="C25:C26"/>
    <mergeCell ref="C28:C29"/>
    <mergeCell ref="C32:C35"/>
    <mergeCell ref="C40:C42"/>
    <mergeCell ref="A37:A43"/>
    <mergeCell ref="A4:A9"/>
    <mergeCell ref="A10:A12"/>
    <mergeCell ref="A13:A15"/>
    <mergeCell ref="A16:A20"/>
    <mergeCell ref="A21:A36"/>
    <mergeCell ref="B5:B7"/>
    <mergeCell ref="E21:E36"/>
    <mergeCell ref="I5:I7"/>
    <mergeCell ref="B28:B29"/>
    <mergeCell ref="I16:I17"/>
    <mergeCell ref="I21:I36"/>
    <mergeCell ref="H21:H22"/>
    <mergeCell ref="O40:O42"/>
    <mergeCell ref="I40:I42"/>
    <mergeCell ref="A1:I2"/>
    <mergeCell ref="O27:O28"/>
    <mergeCell ref="B32:B35"/>
    <mergeCell ref="J1:O1"/>
    <mergeCell ref="J2:O2"/>
    <mergeCell ref="O10:O11"/>
    <mergeCell ref="K6:K7"/>
    <mergeCell ref="M6:M7"/>
    <mergeCell ref="B25:B26"/>
    <mergeCell ref="J4:J9"/>
    <mergeCell ref="B22:B23"/>
    <mergeCell ref="J27:J28"/>
    <mergeCell ref="B16:B17"/>
    <mergeCell ref="C6:C7"/>
  </mergeCells>
  <phoneticPr fontId="9" type="noConversion"/>
  <conditionalFormatting sqref="N36:N44 N22:N23 N25 N1:N19 N27:N28 N30">
    <cfRule type="cellIs" dxfId="65" priority="19" operator="lessThan">
      <formula>0.5</formula>
    </cfRule>
    <cfRule type="cellIs" dxfId="64" priority="20" operator="between">
      <formula>0.5</formula>
      <formula>0.99</formula>
    </cfRule>
    <cfRule type="cellIs" dxfId="63" priority="21" operator="equal">
      <formula>1</formula>
    </cfRule>
  </conditionalFormatting>
  <conditionalFormatting sqref="N34">
    <cfRule type="cellIs" dxfId="62" priority="16" operator="lessThan">
      <formula>0.5</formula>
    </cfRule>
    <cfRule type="cellIs" dxfId="61" priority="17" operator="between">
      <formula>0.5</formula>
      <formula>0.99</formula>
    </cfRule>
    <cfRule type="cellIs" dxfId="60" priority="18" operator="equal">
      <formula>1</formula>
    </cfRule>
  </conditionalFormatting>
  <conditionalFormatting sqref="N20">
    <cfRule type="cellIs" dxfId="59" priority="13" operator="lessThan">
      <formula>0.5</formula>
    </cfRule>
    <cfRule type="cellIs" dxfId="58" priority="14" operator="between">
      <formula>0.5</formula>
      <formula>0.99</formula>
    </cfRule>
    <cfRule type="cellIs" dxfId="57" priority="15" operator="equal">
      <formula>1</formula>
    </cfRule>
  </conditionalFormatting>
  <conditionalFormatting sqref="N31">
    <cfRule type="cellIs" dxfId="56" priority="10" operator="lessThan">
      <formula>0.5</formula>
    </cfRule>
    <cfRule type="cellIs" dxfId="55" priority="11" operator="between">
      <formula>0.5</formula>
      <formula>0.99</formula>
    </cfRule>
    <cfRule type="cellIs" dxfId="54" priority="12" operator="equal">
      <formula>1</formula>
    </cfRule>
  </conditionalFormatting>
  <conditionalFormatting sqref="N33">
    <cfRule type="cellIs" dxfId="53" priority="7" operator="lessThan">
      <formula>0.5</formula>
    </cfRule>
    <cfRule type="cellIs" dxfId="52" priority="8" operator="between">
      <formula>0.5</formula>
      <formula>0.99</formula>
    </cfRule>
    <cfRule type="cellIs" dxfId="51" priority="9" operator="equal">
      <formula>1</formula>
    </cfRule>
  </conditionalFormatting>
  <conditionalFormatting sqref="N35">
    <cfRule type="cellIs" dxfId="50" priority="4" operator="lessThan">
      <formula>0.5</formula>
    </cfRule>
    <cfRule type="cellIs" dxfId="49" priority="5" operator="between">
      <formula>0.5</formula>
      <formula>0.99</formula>
    </cfRule>
    <cfRule type="cellIs" dxfId="48" priority="6" operator="equal">
      <formula>1</formula>
    </cfRule>
  </conditionalFormatting>
  <conditionalFormatting sqref="N32">
    <cfRule type="cellIs" dxfId="47" priority="1" operator="lessThan">
      <formula>0.5</formula>
    </cfRule>
    <cfRule type="cellIs" dxfId="46" priority="2" operator="between">
      <formula>0.5</formula>
      <formula>0.99</formula>
    </cfRule>
    <cfRule type="cellIs" dxfId="45" priority="3" operator="equal">
      <formula>1</formula>
    </cfRule>
  </conditionalFormatting>
  <hyperlinks>
    <hyperlink ref="O7" r:id="rId1" display="http://corpouraba.gov.co/planes-institucionales-decreto-612-de-2018/" xr:uid="{4A657B15-E29A-470C-AF91-5A3F60696143}"/>
  </hyperlinks>
  <pageMargins left="0.25" right="0.25" top="0.75" bottom="0.75" header="0.3" footer="0.3"/>
  <pageSetup scale="7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topLeftCell="A37" workbookViewId="0">
      <selection sqref="A1:J40"/>
    </sheetView>
  </sheetViews>
  <sheetFormatPr baseColWidth="10" defaultRowHeight="15" x14ac:dyDescent="0.25"/>
  <cols>
    <col min="1" max="1" width="28" bestFit="1" customWidth="1"/>
    <col min="2" max="2" width="20.85546875" customWidth="1"/>
    <col min="3" max="5" width="40.7109375" hidden="1" customWidth="1"/>
    <col min="6" max="6" width="32.28515625" hidden="1" customWidth="1"/>
    <col min="7" max="7" width="40.7109375" customWidth="1"/>
    <col min="8" max="8" width="40.7109375" style="84" customWidth="1"/>
    <col min="9" max="9" width="40.7109375" style="90" customWidth="1"/>
    <col min="10" max="10" width="16.42578125" style="41" customWidth="1"/>
  </cols>
  <sheetData>
    <row r="1" spans="1:11" ht="26.25" customHeight="1" thickBot="1" x14ac:dyDescent="0.3">
      <c r="A1" s="167" t="s">
        <v>375</v>
      </c>
      <c r="B1" s="168"/>
      <c r="C1" s="45"/>
      <c r="D1" s="45"/>
      <c r="E1" s="45"/>
      <c r="F1" s="45"/>
      <c r="G1" s="161" t="str">
        <f>+'Plan Estratégico de TI '!J1</f>
        <v>RADICADO Y FECHA DE APROBACIÓN:  
Comité Institucional de Gestión y Desempeño Radicado 100-01-03-01-0001 del 29 de enero del 2025</v>
      </c>
      <c r="H1" s="162"/>
      <c r="I1" s="163"/>
      <c r="J1" s="46"/>
      <c r="K1" s="46"/>
    </row>
    <row r="2" spans="1:11" ht="15.75" thickBot="1" x14ac:dyDescent="0.3">
      <c r="A2" s="169"/>
      <c r="B2" s="170"/>
      <c r="C2" s="40"/>
      <c r="D2" s="40"/>
      <c r="E2" s="40"/>
      <c r="F2" s="40"/>
      <c r="G2" s="164" t="str">
        <f>+'Plan Estratégico de TI '!J2</f>
        <v>FECHA DE SEGUIMIENTO: 30-12-2025</v>
      </c>
      <c r="H2" s="165"/>
      <c r="I2" s="166"/>
      <c r="J2" s="46"/>
      <c r="K2" s="46"/>
    </row>
    <row r="3" spans="1:11" x14ac:dyDescent="0.25">
      <c r="A3" s="175" t="s">
        <v>113</v>
      </c>
      <c r="B3" s="177" t="s">
        <v>114</v>
      </c>
      <c r="C3" s="158" t="s">
        <v>115</v>
      </c>
      <c r="D3" s="158"/>
      <c r="E3" s="158"/>
      <c r="F3">
        <v>2020</v>
      </c>
    </row>
    <row r="4" spans="1:11" ht="39" thickBot="1" x14ac:dyDescent="0.3">
      <c r="A4" s="176"/>
      <c r="B4" s="178"/>
      <c r="C4" s="8" t="s">
        <v>158</v>
      </c>
      <c r="D4" s="8" t="s">
        <v>159</v>
      </c>
      <c r="E4" s="8" t="s">
        <v>179</v>
      </c>
      <c r="F4" s="8" t="s">
        <v>159</v>
      </c>
      <c r="G4" s="8" t="s">
        <v>158</v>
      </c>
      <c r="H4" s="80" t="s">
        <v>369</v>
      </c>
      <c r="I4" s="113" t="s">
        <v>332</v>
      </c>
      <c r="J4" s="97" t="s">
        <v>389</v>
      </c>
    </row>
    <row r="5" spans="1:11" x14ac:dyDescent="0.25">
      <c r="A5" s="171" t="s">
        <v>116</v>
      </c>
      <c r="B5" s="179" t="s">
        <v>117</v>
      </c>
      <c r="C5" s="3" t="s">
        <v>118</v>
      </c>
      <c r="D5" s="3" t="s">
        <v>160</v>
      </c>
      <c r="E5" s="9" t="s">
        <v>180</v>
      </c>
      <c r="F5" s="9" t="s">
        <v>180</v>
      </c>
      <c r="G5" s="3" t="s">
        <v>118</v>
      </c>
      <c r="H5" s="148">
        <v>1</v>
      </c>
      <c r="I5" s="143" t="str">
        <f>+'Plan Estratégico de TI '!O16</f>
        <v>Soporte TI:  COMTIC - realizado contratos hasta abril de 2025 - y mayo dcbre
Soporte CITA: contrato hasta febrero en marcha mayo a diciembre
Soporte SINAP: contrato enero a marzo en marcha abril a diciembre</v>
      </c>
      <c r="J5" s="142">
        <v>46387</v>
      </c>
    </row>
    <row r="6" spans="1:11" ht="45" x14ac:dyDescent="0.25">
      <c r="A6" s="172"/>
      <c r="B6" s="180"/>
      <c r="C6" s="3" t="s">
        <v>119</v>
      </c>
      <c r="D6" s="3" t="s">
        <v>161</v>
      </c>
      <c r="E6" s="9" t="s">
        <v>260</v>
      </c>
      <c r="F6" s="11" t="s">
        <v>319</v>
      </c>
      <c r="G6" s="3" t="s">
        <v>119</v>
      </c>
      <c r="H6" s="149"/>
      <c r="I6" s="144"/>
      <c r="J6" s="122"/>
    </row>
    <row r="7" spans="1:11" ht="30" x14ac:dyDescent="0.25">
      <c r="A7" s="172"/>
      <c r="B7" s="180"/>
      <c r="C7" s="3"/>
      <c r="D7" s="3" t="s">
        <v>164</v>
      </c>
      <c r="E7" s="11" t="s">
        <v>259</v>
      </c>
      <c r="F7" s="9" t="s">
        <v>329</v>
      </c>
      <c r="G7" s="3" t="s">
        <v>355</v>
      </c>
      <c r="H7" s="149"/>
      <c r="I7" s="144"/>
      <c r="J7" s="122"/>
    </row>
    <row r="8" spans="1:11" ht="30" x14ac:dyDescent="0.25">
      <c r="A8" s="172"/>
      <c r="B8" s="180"/>
      <c r="C8" s="3"/>
      <c r="D8" s="3" t="s">
        <v>165</v>
      </c>
      <c r="E8" s="11" t="s">
        <v>256</v>
      </c>
      <c r="F8" s="9" t="s">
        <v>304</v>
      </c>
      <c r="G8" s="3" t="s">
        <v>165</v>
      </c>
      <c r="H8" s="149"/>
      <c r="I8" s="144"/>
      <c r="J8" s="122"/>
    </row>
    <row r="9" spans="1:11" ht="45" x14ac:dyDescent="0.25">
      <c r="A9" s="172"/>
      <c r="B9" s="180"/>
      <c r="C9" s="3" t="s">
        <v>120</v>
      </c>
      <c r="D9" s="3" t="s">
        <v>162</v>
      </c>
      <c r="E9" s="11" t="s">
        <v>257</v>
      </c>
      <c r="F9" s="11" t="s">
        <v>328</v>
      </c>
      <c r="G9" s="3" t="s">
        <v>120</v>
      </c>
      <c r="H9" s="149"/>
      <c r="I9" s="144"/>
      <c r="J9" s="122"/>
    </row>
    <row r="10" spans="1:11" ht="30" x14ac:dyDescent="0.25">
      <c r="A10" s="172"/>
      <c r="B10" s="180"/>
      <c r="C10" s="3" t="s">
        <v>121</v>
      </c>
      <c r="D10" s="3" t="s">
        <v>163</v>
      </c>
      <c r="E10" s="11" t="s">
        <v>258</v>
      </c>
      <c r="F10" s="9" t="s">
        <v>258</v>
      </c>
      <c r="G10" s="3" t="s">
        <v>121</v>
      </c>
      <c r="H10" s="149"/>
      <c r="I10" s="144"/>
      <c r="J10" s="122"/>
    </row>
    <row r="11" spans="1:11" ht="30" customHeight="1" thickBot="1" x14ac:dyDescent="0.3">
      <c r="A11" s="172"/>
      <c r="B11" s="180"/>
      <c r="C11" s="3" t="s">
        <v>122</v>
      </c>
      <c r="D11" s="3" t="s">
        <v>122</v>
      </c>
      <c r="E11" s="9" t="s">
        <v>181</v>
      </c>
      <c r="F11" s="10" t="s">
        <v>307</v>
      </c>
      <c r="G11" s="3" t="s">
        <v>122</v>
      </c>
      <c r="H11" s="149"/>
      <c r="I11" s="144"/>
      <c r="J11" s="122"/>
    </row>
    <row r="12" spans="1:11" ht="30.75" thickBot="1" x14ac:dyDescent="0.3">
      <c r="A12" s="172"/>
      <c r="B12" s="180"/>
      <c r="C12" s="3" t="s">
        <v>123</v>
      </c>
      <c r="D12" s="3" t="s">
        <v>123</v>
      </c>
      <c r="E12" s="9" t="s">
        <v>181</v>
      </c>
      <c r="F12" s="10" t="s">
        <v>307</v>
      </c>
      <c r="G12" s="3" t="s">
        <v>123</v>
      </c>
      <c r="H12" s="149"/>
      <c r="I12" s="144"/>
      <c r="J12" s="122"/>
    </row>
    <row r="13" spans="1:11" ht="30.75" thickBot="1" x14ac:dyDescent="0.3">
      <c r="A13" s="172"/>
      <c r="B13" s="181"/>
      <c r="C13" s="4" t="s">
        <v>124</v>
      </c>
      <c r="D13" s="4" t="s">
        <v>124</v>
      </c>
      <c r="E13" s="10" t="s">
        <v>181</v>
      </c>
      <c r="F13" s="10" t="s">
        <v>307</v>
      </c>
      <c r="G13" s="4" t="s">
        <v>124</v>
      </c>
      <c r="H13" s="149"/>
      <c r="I13" s="144"/>
      <c r="J13" s="122"/>
    </row>
    <row r="14" spans="1:11" ht="30" customHeight="1" thickBot="1" x14ac:dyDescent="0.3">
      <c r="A14" s="172"/>
      <c r="B14" s="154" t="s">
        <v>125</v>
      </c>
      <c r="C14" s="5" t="s">
        <v>126</v>
      </c>
      <c r="D14" s="5" t="s">
        <v>126</v>
      </c>
      <c r="E14" s="9" t="s">
        <v>182</v>
      </c>
      <c r="F14" s="35" t="s">
        <v>299</v>
      </c>
      <c r="G14" s="5" t="s">
        <v>126</v>
      </c>
      <c r="H14" s="149"/>
      <c r="I14" s="144"/>
      <c r="J14" s="122"/>
    </row>
    <row r="15" spans="1:11" ht="30.75" thickBot="1" x14ac:dyDescent="0.3">
      <c r="A15" s="172"/>
      <c r="B15" s="174"/>
      <c r="C15" s="5" t="s">
        <v>127</v>
      </c>
      <c r="D15" s="5" t="s">
        <v>127</v>
      </c>
      <c r="E15" s="9" t="s">
        <v>182</v>
      </c>
      <c r="F15" s="35" t="s">
        <v>299</v>
      </c>
      <c r="G15" s="5" t="s">
        <v>127</v>
      </c>
      <c r="H15" s="149"/>
      <c r="I15" s="144"/>
      <c r="J15" s="122"/>
    </row>
    <row r="16" spans="1:11" ht="30.75" thickBot="1" x14ac:dyDescent="0.3">
      <c r="A16" s="172"/>
      <c r="B16" s="174"/>
      <c r="C16" s="5" t="s">
        <v>128</v>
      </c>
      <c r="D16" s="5" t="s">
        <v>128</v>
      </c>
      <c r="E16" s="9" t="s">
        <v>182</v>
      </c>
      <c r="F16" s="35" t="s">
        <v>299</v>
      </c>
      <c r="G16" s="5" t="s">
        <v>128</v>
      </c>
      <c r="H16" s="149"/>
      <c r="I16" s="144"/>
      <c r="J16" s="122"/>
    </row>
    <row r="17" spans="1:10" ht="30.75" thickBot="1" x14ac:dyDescent="0.3">
      <c r="A17" s="173"/>
      <c r="B17" s="155"/>
      <c r="C17" s="6" t="s">
        <v>129</v>
      </c>
      <c r="D17" s="6" t="s">
        <v>129</v>
      </c>
      <c r="E17" s="10" t="s">
        <v>182</v>
      </c>
      <c r="F17" s="35" t="s">
        <v>299</v>
      </c>
      <c r="G17" s="6" t="s">
        <v>129</v>
      </c>
      <c r="H17" s="150"/>
      <c r="I17" s="145"/>
      <c r="J17" s="122"/>
    </row>
    <row r="18" spans="1:10" ht="82.5" customHeight="1" thickBot="1" x14ac:dyDescent="0.3">
      <c r="A18" s="7" t="s">
        <v>130</v>
      </c>
      <c r="B18" s="4" t="s">
        <v>117</v>
      </c>
      <c r="C18" s="4" t="s">
        <v>124</v>
      </c>
      <c r="D18" s="4" t="s">
        <v>124</v>
      </c>
      <c r="E18" s="10" t="s">
        <v>182</v>
      </c>
      <c r="F18" s="10" t="s">
        <v>307</v>
      </c>
      <c r="G18" s="4" t="s">
        <v>124</v>
      </c>
      <c r="H18" s="85" t="s">
        <v>449</v>
      </c>
      <c r="I18" s="114"/>
      <c r="J18" s="106">
        <f>+$J$5</f>
        <v>46387</v>
      </c>
    </row>
    <row r="19" spans="1:10" ht="45.75" thickBot="1" x14ac:dyDescent="0.3">
      <c r="A19" s="171" t="s">
        <v>131</v>
      </c>
      <c r="B19" s="6" t="s">
        <v>117</v>
      </c>
      <c r="C19" s="6" t="s">
        <v>132</v>
      </c>
      <c r="D19" s="6" t="s">
        <v>166</v>
      </c>
      <c r="E19" s="11" t="s">
        <v>183</v>
      </c>
      <c r="F19" s="10" t="s">
        <v>281</v>
      </c>
      <c r="G19" s="6" t="s">
        <v>132</v>
      </c>
      <c r="H19" s="85" t="s">
        <v>449</v>
      </c>
      <c r="I19" s="114" t="s">
        <v>423</v>
      </c>
      <c r="J19" s="106">
        <f t="shared" ref="J19:J36" si="0">+$J$5</f>
        <v>46387</v>
      </c>
    </row>
    <row r="20" spans="1:10" ht="60.75" thickBot="1" x14ac:dyDescent="0.3">
      <c r="A20" s="172"/>
      <c r="B20" s="4" t="s">
        <v>357</v>
      </c>
      <c r="C20" s="4" t="s">
        <v>133</v>
      </c>
      <c r="D20" s="4" t="s">
        <v>167</v>
      </c>
      <c r="E20" s="12" t="s">
        <v>261</v>
      </c>
      <c r="F20" s="10" t="s">
        <v>320</v>
      </c>
      <c r="G20" s="4" t="s">
        <v>356</v>
      </c>
      <c r="H20" s="85">
        <f>+H5</f>
        <v>1</v>
      </c>
      <c r="I20" s="114" t="s">
        <v>450</v>
      </c>
      <c r="J20" s="106">
        <f t="shared" si="0"/>
        <v>46387</v>
      </c>
    </row>
    <row r="21" spans="1:10" ht="52.5" customHeight="1" thickBot="1" x14ac:dyDescent="0.3">
      <c r="A21" s="173"/>
      <c r="B21" s="6" t="s">
        <v>125</v>
      </c>
      <c r="C21" s="6" t="s">
        <v>134</v>
      </c>
      <c r="D21" s="6" t="s">
        <v>134</v>
      </c>
      <c r="E21" s="9" t="s">
        <v>184</v>
      </c>
      <c r="F21" s="10" t="s">
        <v>280</v>
      </c>
      <c r="G21" s="6" t="s">
        <v>134</v>
      </c>
      <c r="H21" s="85">
        <f>+$H$20</f>
        <v>1</v>
      </c>
      <c r="I21" s="114" t="s">
        <v>429</v>
      </c>
      <c r="J21" s="106">
        <f t="shared" si="0"/>
        <v>46387</v>
      </c>
    </row>
    <row r="22" spans="1:10" ht="45.75" thickBot="1" x14ac:dyDescent="0.3">
      <c r="A22" s="171" t="s">
        <v>135</v>
      </c>
      <c r="B22" s="4" t="s">
        <v>117</v>
      </c>
      <c r="C22" s="4" t="s">
        <v>132</v>
      </c>
      <c r="D22" s="4" t="s">
        <v>132</v>
      </c>
      <c r="E22" s="10" t="s">
        <v>262</v>
      </c>
      <c r="F22" s="10" t="s">
        <v>281</v>
      </c>
      <c r="G22" s="4" t="s">
        <v>132</v>
      </c>
      <c r="H22" s="85" t="s">
        <v>449</v>
      </c>
      <c r="I22" s="114" t="s">
        <v>423</v>
      </c>
      <c r="J22" s="106">
        <f t="shared" si="0"/>
        <v>46387</v>
      </c>
    </row>
    <row r="23" spans="1:10" ht="30.75" thickBot="1" x14ac:dyDescent="0.3">
      <c r="A23" s="173"/>
      <c r="B23" s="6" t="s">
        <v>125</v>
      </c>
      <c r="C23" s="6" t="s">
        <v>136</v>
      </c>
      <c r="D23" s="6" t="s">
        <v>136</v>
      </c>
      <c r="E23" s="9" t="s">
        <v>184</v>
      </c>
      <c r="F23" s="10" t="s">
        <v>299</v>
      </c>
      <c r="G23" s="6" t="s">
        <v>136</v>
      </c>
      <c r="H23" s="85">
        <f t="shared" ref="H23:H40" si="1">+$H$20</f>
        <v>1</v>
      </c>
      <c r="I23" s="114" t="s">
        <v>451</v>
      </c>
      <c r="J23" s="106">
        <f t="shared" si="0"/>
        <v>46387</v>
      </c>
    </row>
    <row r="24" spans="1:10" ht="30.75" thickBot="1" x14ac:dyDescent="0.3">
      <c r="A24" s="171" t="s">
        <v>137</v>
      </c>
      <c r="B24" s="179" t="s">
        <v>117</v>
      </c>
      <c r="C24" s="3" t="s">
        <v>118</v>
      </c>
      <c r="D24" s="3" t="s">
        <v>118</v>
      </c>
      <c r="E24" s="10" t="s">
        <v>189</v>
      </c>
      <c r="F24" s="10" t="s">
        <v>307</v>
      </c>
      <c r="G24" s="3" t="s">
        <v>118</v>
      </c>
      <c r="H24" s="85">
        <f t="shared" si="1"/>
        <v>1</v>
      </c>
      <c r="I24" s="114" t="s">
        <v>430</v>
      </c>
      <c r="J24" s="106">
        <f t="shared" si="0"/>
        <v>46387</v>
      </c>
    </row>
    <row r="25" spans="1:10" ht="30.75" thickBot="1" x14ac:dyDescent="0.3">
      <c r="A25" s="172"/>
      <c r="B25" s="181"/>
      <c r="C25" s="4" t="s">
        <v>119</v>
      </c>
      <c r="D25" s="4" t="s">
        <v>119</v>
      </c>
      <c r="E25" s="10" t="s">
        <v>189</v>
      </c>
      <c r="F25" s="10" t="s">
        <v>307</v>
      </c>
      <c r="G25" s="4" t="s">
        <v>119</v>
      </c>
      <c r="H25" s="85">
        <f t="shared" si="1"/>
        <v>1</v>
      </c>
      <c r="I25" s="114" t="str">
        <f>+I24</f>
        <v>Integración web</v>
      </c>
      <c r="J25" s="106">
        <f t="shared" si="0"/>
        <v>46387</v>
      </c>
    </row>
    <row r="26" spans="1:10" ht="30.75" thickBot="1" x14ac:dyDescent="0.3">
      <c r="A26" s="172"/>
      <c r="B26" s="6" t="s">
        <v>138</v>
      </c>
      <c r="C26" s="6" t="s">
        <v>139</v>
      </c>
      <c r="D26" s="6" t="s">
        <v>139</v>
      </c>
      <c r="E26" s="10" t="s">
        <v>189</v>
      </c>
      <c r="F26" s="10" t="s">
        <v>307</v>
      </c>
      <c r="G26" s="6" t="s">
        <v>139</v>
      </c>
      <c r="H26" s="85">
        <f t="shared" si="1"/>
        <v>1</v>
      </c>
      <c r="I26" s="114" t="str">
        <f>+I25</f>
        <v>Integración web</v>
      </c>
      <c r="J26" s="106">
        <f t="shared" si="0"/>
        <v>46387</v>
      </c>
    </row>
    <row r="27" spans="1:10" ht="30.75" thickBot="1" x14ac:dyDescent="0.3">
      <c r="A27" s="172"/>
      <c r="B27" s="4" t="s">
        <v>140</v>
      </c>
      <c r="C27" s="4" t="s">
        <v>141</v>
      </c>
      <c r="D27" s="4" t="s">
        <v>141</v>
      </c>
      <c r="E27" s="12" t="s">
        <v>263</v>
      </c>
      <c r="F27" s="10" t="s">
        <v>327</v>
      </c>
      <c r="G27" s="4" t="s">
        <v>141</v>
      </c>
      <c r="H27" s="85">
        <f t="shared" si="1"/>
        <v>1</v>
      </c>
      <c r="I27" s="114" t="s">
        <v>452</v>
      </c>
      <c r="J27" s="106">
        <f t="shared" si="0"/>
        <v>46387</v>
      </c>
    </row>
    <row r="28" spans="1:10" ht="75.75" thickBot="1" x14ac:dyDescent="0.3">
      <c r="A28" s="172"/>
      <c r="B28" s="6" t="s">
        <v>142</v>
      </c>
      <c r="C28" s="6" t="s">
        <v>143</v>
      </c>
      <c r="D28" s="6" t="s">
        <v>143</v>
      </c>
      <c r="E28" s="10" t="s">
        <v>264</v>
      </c>
      <c r="F28" s="10" t="s">
        <v>264</v>
      </c>
      <c r="G28" s="6" t="s">
        <v>143</v>
      </c>
      <c r="H28" s="85">
        <f t="shared" si="1"/>
        <v>1</v>
      </c>
      <c r="I28" s="114" t="s">
        <v>431</v>
      </c>
      <c r="J28" s="106">
        <f t="shared" si="0"/>
        <v>46387</v>
      </c>
    </row>
    <row r="29" spans="1:10" ht="30.75" thickBot="1" x14ac:dyDescent="0.3">
      <c r="A29" s="172"/>
      <c r="B29" s="4" t="s">
        <v>144</v>
      </c>
      <c r="C29" s="4" t="s">
        <v>145</v>
      </c>
      <c r="D29" s="4" t="s">
        <v>145</v>
      </c>
      <c r="E29" s="12" t="s">
        <v>263</v>
      </c>
      <c r="F29" s="10" t="s">
        <v>263</v>
      </c>
      <c r="G29" s="4" t="s">
        <v>145</v>
      </c>
      <c r="H29" s="85">
        <f t="shared" si="1"/>
        <v>1</v>
      </c>
      <c r="I29" s="41" t="s">
        <v>432</v>
      </c>
      <c r="J29" s="106">
        <f t="shared" si="0"/>
        <v>46387</v>
      </c>
    </row>
    <row r="30" spans="1:10" ht="75.75" thickBot="1" x14ac:dyDescent="0.3">
      <c r="A30" s="172"/>
      <c r="B30" s="6" t="s">
        <v>146</v>
      </c>
      <c r="C30" s="6" t="s">
        <v>147</v>
      </c>
      <c r="D30" s="6" t="s">
        <v>168</v>
      </c>
      <c r="E30" s="10" t="s">
        <v>282</v>
      </c>
      <c r="F30" s="10" t="s">
        <v>283</v>
      </c>
      <c r="G30" s="6" t="s">
        <v>168</v>
      </c>
      <c r="H30" s="85">
        <f t="shared" si="1"/>
        <v>1</v>
      </c>
      <c r="I30" s="114" t="str">
        <f>+I28</f>
        <v>Continúa en funcionamiento el aplicativo desarrollado con el IGAC, http://190.71.21.20:8690/visor-corpouraba/#, Socializado en martes técnico 06-2022</v>
      </c>
      <c r="J30" s="106">
        <f t="shared" si="0"/>
        <v>46387</v>
      </c>
    </row>
    <row r="31" spans="1:10" ht="30.75" thickBot="1" x14ac:dyDescent="0.3">
      <c r="A31" s="172"/>
      <c r="B31" s="4" t="s">
        <v>148</v>
      </c>
      <c r="C31" s="4" t="s">
        <v>149</v>
      </c>
      <c r="D31" s="4" t="s">
        <v>149</v>
      </c>
      <c r="E31" s="12" t="s">
        <v>263</v>
      </c>
      <c r="F31" s="10" t="s">
        <v>263</v>
      </c>
      <c r="G31" s="4" t="s">
        <v>149</v>
      </c>
      <c r="H31" s="85">
        <f t="shared" si="1"/>
        <v>1</v>
      </c>
      <c r="I31" s="41" t="s">
        <v>432</v>
      </c>
      <c r="J31" s="106">
        <f t="shared" si="0"/>
        <v>46387</v>
      </c>
    </row>
    <row r="32" spans="1:10" ht="30.75" thickBot="1" x14ac:dyDescent="0.3">
      <c r="A32" s="173"/>
      <c r="B32" s="6" t="s">
        <v>150</v>
      </c>
      <c r="C32" s="6" t="s">
        <v>151</v>
      </c>
      <c r="D32" s="6" t="s">
        <v>151</v>
      </c>
      <c r="E32" s="10" t="s">
        <v>189</v>
      </c>
      <c r="F32" s="10" t="s">
        <v>307</v>
      </c>
      <c r="G32" s="6" t="s">
        <v>151</v>
      </c>
      <c r="H32" s="85">
        <f t="shared" si="1"/>
        <v>1</v>
      </c>
      <c r="I32" s="114" t="str">
        <f>+I25</f>
        <v>Integración web</v>
      </c>
      <c r="J32" s="106">
        <f t="shared" si="0"/>
        <v>46387</v>
      </c>
    </row>
    <row r="33" spans="1:10" ht="30.75" thickBot="1" x14ac:dyDescent="0.3">
      <c r="A33" s="7" t="s">
        <v>152</v>
      </c>
      <c r="B33" s="4" t="s">
        <v>125</v>
      </c>
      <c r="C33" s="4" t="s">
        <v>153</v>
      </c>
      <c r="D33" s="4" t="s">
        <v>153</v>
      </c>
      <c r="E33" s="9" t="s">
        <v>184</v>
      </c>
      <c r="F33" s="10" t="s">
        <v>299</v>
      </c>
      <c r="G33" s="4" t="s">
        <v>153</v>
      </c>
      <c r="H33" s="85">
        <f t="shared" si="1"/>
        <v>1</v>
      </c>
      <c r="I33" s="114" t="str">
        <f>+I21</f>
        <v>Soporte SINAP:</v>
      </c>
      <c r="J33" s="106">
        <f t="shared" si="0"/>
        <v>46387</v>
      </c>
    </row>
    <row r="34" spans="1:10" ht="22.5" customHeight="1" x14ac:dyDescent="0.25">
      <c r="A34" s="171" t="s">
        <v>154</v>
      </c>
      <c r="B34" s="154" t="s">
        <v>117</v>
      </c>
      <c r="C34" s="154" t="s">
        <v>120</v>
      </c>
      <c r="D34" s="154" t="s">
        <v>120</v>
      </c>
      <c r="E34" s="156" t="s">
        <v>189</v>
      </c>
      <c r="F34" s="159" t="s">
        <v>307</v>
      </c>
      <c r="G34" s="154" t="s">
        <v>120</v>
      </c>
      <c r="H34" s="85">
        <f t="shared" si="1"/>
        <v>1</v>
      </c>
      <c r="I34" s="146" t="s">
        <v>383</v>
      </c>
      <c r="J34" s="106">
        <f t="shared" si="0"/>
        <v>46387</v>
      </c>
    </row>
    <row r="35" spans="1:10" ht="39" customHeight="1" thickBot="1" x14ac:dyDescent="0.3">
      <c r="A35" s="172"/>
      <c r="B35" s="155"/>
      <c r="C35" s="155"/>
      <c r="D35" s="155"/>
      <c r="E35" s="157"/>
      <c r="F35" s="160"/>
      <c r="G35" s="155"/>
      <c r="H35" s="85">
        <f t="shared" si="1"/>
        <v>1</v>
      </c>
      <c r="I35" s="147"/>
      <c r="J35" s="106">
        <f t="shared" si="0"/>
        <v>46387</v>
      </c>
    </row>
    <row r="36" spans="1:10" ht="30.75" thickBot="1" x14ac:dyDescent="0.3">
      <c r="A36" s="173"/>
      <c r="B36" s="4" t="s">
        <v>125</v>
      </c>
      <c r="C36" s="4" t="s">
        <v>129</v>
      </c>
      <c r="D36" s="4" t="s">
        <v>129</v>
      </c>
      <c r="E36" s="9" t="s">
        <v>184</v>
      </c>
      <c r="F36" s="10" t="s">
        <v>299</v>
      </c>
      <c r="G36" s="4" t="s">
        <v>129</v>
      </c>
      <c r="H36" s="85">
        <f t="shared" si="1"/>
        <v>1</v>
      </c>
      <c r="I36" s="114" t="str">
        <f>+I33</f>
        <v>Soporte SINAP:</v>
      </c>
      <c r="J36" s="106">
        <f t="shared" si="0"/>
        <v>46387</v>
      </c>
    </row>
    <row r="37" spans="1:10" ht="15" customHeight="1" thickBot="1" x14ac:dyDescent="0.3">
      <c r="A37" s="171" t="s">
        <v>155</v>
      </c>
      <c r="B37" s="154" t="s">
        <v>125</v>
      </c>
      <c r="C37" s="5" t="s">
        <v>126</v>
      </c>
      <c r="D37" s="5" t="s">
        <v>126</v>
      </c>
      <c r="E37" s="9" t="s">
        <v>184</v>
      </c>
      <c r="F37" s="36" t="s">
        <v>299</v>
      </c>
      <c r="G37" s="5" t="s">
        <v>126</v>
      </c>
      <c r="H37" s="85">
        <f t="shared" si="1"/>
        <v>1</v>
      </c>
      <c r="I37" s="143" t="str">
        <f>+I36</f>
        <v>Soporte SINAP:</v>
      </c>
      <c r="J37" s="151">
        <f>+J36</f>
        <v>46387</v>
      </c>
    </row>
    <row r="38" spans="1:10" ht="30.75" thickBot="1" x14ac:dyDescent="0.3">
      <c r="A38" s="172"/>
      <c r="B38" s="174"/>
      <c r="C38" s="5" t="s">
        <v>127</v>
      </c>
      <c r="D38" s="5" t="s">
        <v>127</v>
      </c>
      <c r="E38" s="9" t="s">
        <v>184</v>
      </c>
      <c r="F38" s="36" t="s">
        <v>299</v>
      </c>
      <c r="G38" s="5" t="s">
        <v>127</v>
      </c>
      <c r="H38" s="85">
        <f t="shared" si="1"/>
        <v>1</v>
      </c>
      <c r="I38" s="144"/>
      <c r="J38" s="152"/>
    </row>
    <row r="39" spans="1:10" ht="30.75" thickBot="1" x14ac:dyDescent="0.3">
      <c r="A39" s="173"/>
      <c r="B39" s="155"/>
      <c r="C39" s="6" t="s">
        <v>128</v>
      </c>
      <c r="D39" s="6" t="s">
        <v>128</v>
      </c>
      <c r="E39" s="9" t="s">
        <v>184</v>
      </c>
      <c r="F39" s="36" t="s">
        <v>299</v>
      </c>
      <c r="G39" s="6" t="s">
        <v>128</v>
      </c>
      <c r="H39" s="85">
        <f t="shared" si="1"/>
        <v>1</v>
      </c>
      <c r="I39" s="145"/>
      <c r="J39" s="153"/>
    </row>
    <row r="40" spans="1:10" ht="45.75" thickBot="1" x14ac:dyDescent="0.3">
      <c r="A40" s="7" t="s">
        <v>156</v>
      </c>
      <c r="B40" s="4" t="s">
        <v>380</v>
      </c>
      <c r="C40" s="4" t="s">
        <v>157</v>
      </c>
      <c r="D40" s="4" t="s">
        <v>157</v>
      </c>
      <c r="E40" s="10" t="s">
        <v>189</v>
      </c>
      <c r="F40" s="10" t="s">
        <v>306</v>
      </c>
      <c r="G40" s="4" t="s">
        <v>157</v>
      </c>
      <c r="H40" s="85">
        <f t="shared" si="1"/>
        <v>1</v>
      </c>
      <c r="I40" s="114" t="s">
        <v>433</v>
      </c>
      <c r="J40" s="106">
        <f>+J37</f>
        <v>46387</v>
      </c>
    </row>
    <row r="41" spans="1:10" ht="15.75" thickBot="1" x14ac:dyDescent="0.3">
      <c r="E41" s="13"/>
      <c r="H41" s="89">
        <f>AVERAGE(H5:H40)</f>
        <v>1</v>
      </c>
      <c r="I41" s="91"/>
    </row>
    <row r="42" spans="1:10" x14ac:dyDescent="0.25">
      <c r="D42" s="22" t="s">
        <v>188</v>
      </c>
      <c r="E42" s="23">
        <v>35</v>
      </c>
      <c r="F42" s="22" t="s">
        <v>188</v>
      </c>
      <c r="G42" s="22" t="s">
        <v>188</v>
      </c>
      <c r="H42" s="86"/>
      <c r="I42" s="92"/>
    </row>
    <row r="43" spans="1:10" ht="15.75" thickBot="1" x14ac:dyDescent="0.3">
      <c r="D43" s="24"/>
      <c r="E43" s="25">
        <v>28</v>
      </c>
      <c r="F43" s="24"/>
      <c r="G43" s="24"/>
      <c r="H43" s="81"/>
      <c r="I43" s="81"/>
    </row>
    <row r="44" spans="1:10" ht="15.75" thickBot="1" x14ac:dyDescent="0.3">
      <c r="D44" s="26"/>
      <c r="E44" s="25">
        <v>7</v>
      </c>
      <c r="F44" s="26"/>
      <c r="G44" s="26"/>
      <c r="H44" s="82"/>
      <c r="I44" s="82"/>
    </row>
    <row r="45" spans="1:10" ht="15.75" thickBot="1" x14ac:dyDescent="0.3">
      <c r="D45" s="27"/>
      <c r="E45" s="25">
        <v>0</v>
      </c>
      <c r="F45" s="27"/>
      <c r="G45" s="27"/>
      <c r="H45" s="83"/>
      <c r="I45" s="83"/>
    </row>
    <row r="46" spans="1:10" ht="15.75" thickBot="1" x14ac:dyDescent="0.3">
      <c r="D46" s="33" t="s">
        <v>188</v>
      </c>
      <c r="E46" s="34">
        <f>+(E48+E49)/E42</f>
        <v>0.9</v>
      </c>
      <c r="F46" s="33" t="s">
        <v>188</v>
      </c>
      <c r="G46" s="33" t="s">
        <v>188</v>
      </c>
      <c r="H46" s="87"/>
      <c r="I46" s="93"/>
    </row>
    <row r="47" spans="1:10" x14ac:dyDescent="0.25">
      <c r="D47" s="28"/>
      <c r="E47" s="29"/>
      <c r="F47" s="28"/>
      <c r="G47" s="28"/>
      <c r="H47" s="88"/>
      <c r="I47" s="94"/>
    </row>
    <row r="48" spans="1:10" x14ac:dyDescent="0.25">
      <c r="D48" s="28"/>
      <c r="E48" s="29">
        <f>+E43</f>
        <v>28</v>
      </c>
      <c r="F48" s="28"/>
      <c r="G48" s="28"/>
      <c r="H48" s="88"/>
      <c r="I48" s="94"/>
    </row>
    <row r="49" spans="4:9" ht="15.75" thickBot="1" x14ac:dyDescent="0.3">
      <c r="D49" s="30"/>
      <c r="E49" s="31">
        <f>+E44*0.5</f>
        <v>3.5</v>
      </c>
      <c r="F49" s="30"/>
      <c r="G49" s="30"/>
      <c r="H49" s="87"/>
      <c r="I49" s="93"/>
    </row>
  </sheetData>
  <autoFilter ref="A4:O46" xr:uid="{19095826-88B6-48C3-A2AA-B9C70096ADFB}"/>
  <mergeCells count="28">
    <mergeCell ref="G1:I1"/>
    <mergeCell ref="G2:I2"/>
    <mergeCell ref="A1:B2"/>
    <mergeCell ref="B34:B35"/>
    <mergeCell ref="A37:A39"/>
    <mergeCell ref="B37:B39"/>
    <mergeCell ref="A3:A4"/>
    <mergeCell ref="B3:B4"/>
    <mergeCell ref="A5:A17"/>
    <mergeCell ref="B5:B13"/>
    <mergeCell ref="B14:B17"/>
    <mergeCell ref="A19:A21"/>
    <mergeCell ref="A22:A23"/>
    <mergeCell ref="A24:A32"/>
    <mergeCell ref="B24:B25"/>
    <mergeCell ref="A34:A36"/>
    <mergeCell ref="C34:C35"/>
    <mergeCell ref="E34:E35"/>
    <mergeCell ref="G34:G35"/>
    <mergeCell ref="C3:E3"/>
    <mergeCell ref="D34:D35"/>
    <mergeCell ref="F34:F35"/>
    <mergeCell ref="J5:J17"/>
    <mergeCell ref="I5:I17"/>
    <mergeCell ref="I34:I35"/>
    <mergeCell ref="I37:I39"/>
    <mergeCell ref="H5:H17"/>
    <mergeCell ref="J37:J39"/>
  </mergeCells>
  <conditionalFormatting sqref="H5 H18:H21 H23:H40">
    <cfRule type="cellIs" dxfId="44" priority="22" operator="lessThan">
      <formula>0.5</formula>
    </cfRule>
    <cfRule type="cellIs" dxfId="43" priority="23" operator="between">
      <formula>0.5</formula>
      <formula>0.99</formula>
    </cfRule>
    <cfRule type="cellIs" dxfId="42" priority="24" operator="equal">
      <formula>1</formula>
    </cfRule>
  </conditionalFormatting>
  <conditionalFormatting sqref="I5 I40 I36:I37 I18:I21 I30 I32:I33 I24:I28">
    <cfRule type="cellIs" dxfId="41" priority="19" operator="lessThan">
      <formula>0.5</formula>
    </cfRule>
    <cfRule type="cellIs" dxfId="40" priority="20" operator="between">
      <formula>0.5</formula>
      <formula>0.99</formula>
    </cfRule>
    <cfRule type="cellIs" dxfId="39" priority="21" operator="equal">
      <formula>1</formula>
    </cfRule>
  </conditionalFormatting>
  <conditionalFormatting sqref="I34">
    <cfRule type="cellIs" dxfId="38" priority="16" operator="lessThan">
      <formula>0.5</formula>
    </cfRule>
    <cfRule type="cellIs" dxfId="37" priority="17" operator="between">
      <formula>0.5</formula>
      <formula>0.99</formula>
    </cfRule>
    <cfRule type="cellIs" dxfId="36" priority="18" operator="equal">
      <formula>1</formula>
    </cfRule>
  </conditionalFormatting>
  <conditionalFormatting sqref="H22">
    <cfRule type="cellIs" dxfId="35" priority="7" operator="lessThan">
      <formula>0.5</formula>
    </cfRule>
    <cfRule type="cellIs" dxfId="34" priority="8" operator="between">
      <formula>0.5</formula>
      <formula>0.99</formula>
    </cfRule>
    <cfRule type="cellIs" dxfId="33" priority="9" operator="equal">
      <formula>1</formula>
    </cfRule>
  </conditionalFormatting>
  <conditionalFormatting sqref="I22">
    <cfRule type="cellIs" dxfId="32" priority="4" operator="lessThan">
      <formula>0.5</formula>
    </cfRule>
    <cfRule type="cellIs" dxfId="31" priority="5" operator="between">
      <formula>0.5</formula>
      <formula>0.99</formula>
    </cfRule>
    <cfRule type="cellIs" dxfId="30" priority="6" operator="equal">
      <formula>1</formula>
    </cfRule>
  </conditionalFormatting>
  <conditionalFormatting sqref="I23">
    <cfRule type="cellIs" dxfId="29" priority="1" operator="lessThan">
      <formula>0.5</formula>
    </cfRule>
    <cfRule type="cellIs" dxfId="28" priority="2" operator="between">
      <formula>0.5</formula>
      <formula>0.99</formula>
    </cfRule>
    <cfRule type="cellIs" dxfId="27" priority="3" operator="equal">
      <formula>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N29"/>
  <sheetViews>
    <sheetView tabSelected="1" topLeftCell="A20" workbookViewId="0">
      <selection activeCell="I28" sqref="I27:I28"/>
    </sheetView>
  </sheetViews>
  <sheetFormatPr baseColWidth="10" defaultRowHeight="15" x14ac:dyDescent="0.25"/>
  <cols>
    <col min="4" max="4" width="19.28515625" hidden="1" customWidth="1"/>
    <col min="5" max="6" width="31.5703125" hidden="1" customWidth="1"/>
    <col min="7" max="7" width="19.28515625" customWidth="1"/>
    <col min="8" max="8" width="19.28515625" style="13" customWidth="1"/>
    <col min="9" max="9" width="40.85546875" style="41" customWidth="1"/>
  </cols>
  <sheetData>
    <row r="1" spans="1:14" ht="15.75" customHeight="1" thickBot="1" x14ac:dyDescent="0.3">
      <c r="A1" s="202" t="s">
        <v>376</v>
      </c>
      <c r="B1" s="203"/>
      <c r="C1" s="203"/>
      <c r="D1" s="45"/>
      <c r="E1" s="45"/>
      <c r="F1" s="45"/>
      <c r="G1" s="196" t="str">
        <f>+'Plan Estratégico de TI '!J1</f>
        <v>RADICADO Y FECHA DE APROBACIÓN:  
Comité Institucional de Gestión y Desempeño Radicado 100-01-03-01-0001 del 29 de enero del 2025</v>
      </c>
      <c r="H1" s="197"/>
      <c r="I1" s="198"/>
      <c r="J1" s="46"/>
      <c r="K1" s="46"/>
      <c r="L1" s="46"/>
      <c r="M1" s="46"/>
      <c r="N1" s="46"/>
    </row>
    <row r="2" spans="1:14" ht="15.75" thickBot="1" x14ac:dyDescent="0.3">
      <c r="A2" s="204"/>
      <c r="B2" s="45"/>
      <c r="C2" s="45"/>
      <c r="D2" s="40"/>
      <c r="E2" s="40"/>
      <c r="F2" s="40"/>
      <c r="G2" s="199" t="str">
        <f>+'Plan Estratégico de TI '!J2</f>
        <v>FECHA DE SEGUIMIENTO: 30-12-2025</v>
      </c>
      <c r="H2" s="200"/>
      <c r="I2" s="201"/>
      <c r="J2" s="46"/>
      <c r="K2" s="46"/>
      <c r="L2" s="46"/>
      <c r="M2" s="46"/>
      <c r="N2" s="46"/>
    </row>
    <row r="3" spans="1:14" ht="51.75" thickBot="1" x14ac:dyDescent="0.3">
      <c r="A3" s="14" t="s">
        <v>0</v>
      </c>
      <c r="B3" s="189" t="s">
        <v>192</v>
      </c>
      <c r="C3" s="190"/>
      <c r="D3" s="15" t="s">
        <v>3</v>
      </c>
      <c r="E3" s="15" t="s">
        <v>193</v>
      </c>
      <c r="F3" s="15" t="s">
        <v>284</v>
      </c>
      <c r="G3" s="15" t="s">
        <v>158</v>
      </c>
      <c r="H3" s="79" t="s">
        <v>317</v>
      </c>
      <c r="I3" s="115" t="s">
        <v>332</v>
      </c>
      <c r="J3" s="97" t="s">
        <v>389</v>
      </c>
    </row>
    <row r="4" spans="1:14" ht="39" thickBot="1" x14ac:dyDescent="0.3">
      <c r="A4" s="191" t="s">
        <v>194</v>
      </c>
      <c r="B4" s="186" t="s">
        <v>195</v>
      </c>
      <c r="C4" s="187"/>
      <c r="D4" s="16" t="s">
        <v>196</v>
      </c>
      <c r="E4" s="19" t="s">
        <v>294</v>
      </c>
      <c r="F4" s="1" t="s">
        <v>300</v>
      </c>
      <c r="G4" s="16" t="s">
        <v>196</v>
      </c>
      <c r="H4" s="78">
        <v>1</v>
      </c>
      <c r="I4" s="116" t="s">
        <v>453</v>
      </c>
      <c r="J4" s="54">
        <v>45808</v>
      </c>
    </row>
    <row r="5" spans="1:14" ht="45.75" thickBot="1" x14ac:dyDescent="0.3">
      <c r="A5" s="192"/>
      <c r="B5" s="184" t="s">
        <v>197</v>
      </c>
      <c r="C5" s="185"/>
      <c r="D5" s="18" t="s">
        <v>198</v>
      </c>
      <c r="E5" s="19" t="s">
        <v>294</v>
      </c>
      <c r="F5" s="1" t="s">
        <v>300</v>
      </c>
      <c r="G5" s="18" t="s">
        <v>198</v>
      </c>
      <c r="H5" s="78">
        <v>1</v>
      </c>
      <c r="I5" s="119" t="str">
        <f>+'Plan Estratégico de TI '!O20</f>
        <v>Continúa el uso del D-RI-02. ya que se desistió la implementación de la norma ISO 27001</v>
      </c>
      <c r="J5" s="54">
        <v>45077</v>
      </c>
    </row>
    <row r="6" spans="1:14" ht="30.75" thickBot="1" x14ac:dyDescent="0.3">
      <c r="A6" s="192"/>
      <c r="B6" s="186" t="s">
        <v>199</v>
      </c>
      <c r="C6" s="187"/>
      <c r="D6" s="16" t="s">
        <v>200</v>
      </c>
      <c r="E6" s="19" t="s">
        <v>201</v>
      </c>
      <c r="F6" s="19" t="s">
        <v>291</v>
      </c>
      <c r="G6" s="16" t="s">
        <v>200</v>
      </c>
      <c r="H6" s="78">
        <v>1</v>
      </c>
      <c r="I6" s="116" t="s">
        <v>454</v>
      </c>
      <c r="J6" s="54">
        <v>45808</v>
      </c>
    </row>
    <row r="7" spans="1:14" ht="63.75" hidden="1" thickBot="1" x14ac:dyDescent="0.3">
      <c r="A7" s="192"/>
      <c r="B7" s="184" t="s">
        <v>202</v>
      </c>
      <c r="C7" s="185"/>
      <c r="D7" s="18" t="s">
        <v>203</v>
      </c>
      <c r="E7" s="17" t="s">
        <v>204</v>
      </c>
      <c r="F7" s="19" t="s">
        <v>311</v>
      </c>
      <c r="G7" s="18" t="s">
        <v>203</v>
      </c>
      <c r="H7" s="78">
        <v>0.75</v>
      </c>
      <c r="I7" s="116" t="s">
        <v>417</v>
      </c>
      <c r="J7" s="54">
        <v>45199</v>
      </c>
    </row>
    <row r="8" spans="1:14" ht="75.75" thickBot="1" x14ac:dyDescent="0.3">
      <c r="A8" s="192"/>
      <c r="B8" s="186" t="s">
        <v>205</v>
      </c>
      <c r="C8" s="187"/>
      <c r="D8" s="16" t="s">
        <v>206</v>
      </c>
      <c r="E8" s="19" t="s">
        <v>207</v>
      </c>
      <c r="F8" s="19" t="s">
        <v>316</v>
      </c>
      <c r="G8" s="16" t="s">
        <v>206</v>
      </c>
      <c r="H8" s="78">
        <v>1</v>
      </c>
      <c r="I8" s="116" t="s">
        <v>455</v>
      </c>
      <c r="J8" s="54">
        <v>45808</v>
      </c>
    </row>
    <row r="9" spans="1:14" ht="53.25" thickBot="1" x14ac:dyDescent="0.3">
      <c r="A9" s="192"/>
      <c r="B9" s="184" t="s">
        <v>208</v>
      </c>
      <c r="C9" s="185"/>
      <c r="D9" s="18" t="s">
        <v>209</v>
      </c>
      <c r="E9" s="19" t="s">
        <v>210</v>
      </c>
      <c r="F9" s="19" t="s">
        <v>312</v>
      </c>
      <c r="G9" s="18" t="s">
        <v>209</v>
      </c>
      <c r="H9" s="78">
        <v>1</v>
      </c>
      <c r="I9" s="116" t="s">
        <v>469</v>
      </c>
      <c r="J9" s="54">
        <v>46387</v>
      </c>
    </row>
    <row r="10" spans="1:14" ht="21.75" thickBot="1" x14ac:dyDescent="0.3">
      <c r="A10" s="193"/>
      <c r="B10" s="186" t="s">
        <v>211</v>
      </c>
      <c r="C10" s="187"/>
      <c r="D10" s="16" t="s">
        <v>212</v>
      </c>
      <c r="E10" s="19" t="s">
        <v>292</v>
      </c>
      <c r="F10" s="19" t="s">
        <v>292</v>
      </c>
      <c r="G10" s="16" t="s">
        <v>460</v>
      </c>
      <c r="H10" s="78">
        <v>1</v>
      </c>
      <c r="I10" s="116" t="s">
        <v>470</v>
      </c>
      <c r="J10" s="54">
        <v>45808</v>
      </c>
    </row>
    <row r="11" spans="1:14" ht="45.75" thickBot="1" x14ac:dyDescent="0.3">
      <c r="A11" s="182" t="s">
        <v>213</v>
      </c>
      <c r="B11" s="184" t="s">
        <v>214</v>
      </c>
      <c r="C11" s="185"/>
      <c r="D11" s="18" t="s">
        <v>215</v>
      </c>
      <c r="E11" s="19" t="s">
        <v>201</v>
      </c>
      <c r="F11" s="19" t="s">
        <v>291</v>
      </c>
      <c r="G11" s="18" t="s">
        <v>215</v>
      </c>
      <c r="H11" s="78">
        <v>1</v>
      </c>
      <c r="I11" s="120" t="str">
        <f>+I5</f>
        <v>Continúa el uso del D-RI-02. ya que se desistió la implementación de la norma ISO 27001</v>
      </c>
      <c r="J11" s="54">
        <v>46387</v>
      </c>
    </row>
    <row r="12" spans="1:14" ht="45.75" thickBot="1" x14ac:dyDescent="0.3">
      <c r="A12" s="188"/>
      <c r="B12" s="186" t="s">
        <v>216</v>
      </c>
      <c r="C12" s="187"/>
      <c r="D12" s="16" t="s">
        <v>217</v>
      </c>
      <c r="E12" s="19" t="s">
        <v>218</v>
      </c>
      <c r="F12" s="19" t="str">
        <f>+F8</f>
        <v>Realizado en agosto de 2020</v>
      </c>
      <c r="G12" s="16" t="s">
        <v>217</v>
      </c>
      <c r="H12" s="78">
        <v>1</v>
      </c>
      <c r="I12" s="116" t="s">
        <v>471</v>
      </c>
      <c r="J12" s="54">
        <v>46387</v>
      </c>
    </row>
    <row r="13" spans="1:14" ht="45.75" thickBot="1" x14ac:dyDescent="0.3">
      <c r="A13" s="188"/>
      <c r="B13" s="184" t="s">
        <v>219</v>
      </c>
      <c r="C13" s="185"/>
      <c r="D13" s="18" t="s">
        <v>220</v>
      </c>
      <c r="E13" s="19" t="s">
        <v>201</v>
      </c>
      <c r="F13" s="19" t="s">
        <v>291</v>
      </c>
      <c r="G13" s="18" t="s">
        <v>220</v>
      </c>
      <c r="H13" s="78">
        <v>1</v>
      </c>
      <c r="I13" s="116" t="str">
        <f>+I12</f>
        <v>Seguimiento a 31-03-2025, ver archivo Plan PETI y PESI 2025 en archivo "Plan PETI y PESI 2025 y Seguimiento a 31-10-2025.xlsx"</v>
      </c>
      <c r="J13" s="54">
        <v>46387</v>
      </c>
    </row>
    <row r="14" spans="1:14" ht="45.75" thickBot="1" x14ac:dyDescent="0.3">
      <c r="A14" s="183"/>
      <c r="B14" s="186" t="s">
        <v>221</v>
      </c>
      <c r="C14" s="187"/>
      <c r="D14" s="16" t="s">
        <v>222</v>
      </c>
      <c r="E14" s="19" t="s">
        <v>293</v>
      </c>
      <c r="F14" s="19" t="s">
        <v>321</v>
      </c>
      <c r="G14" s="16" t="s">
        <v>222</v>
      </c>
      <c r="H14" s="78">
        <v>1</v>
      </c>
      <c r="I14" s="116" t="s">
        <v>425</v>
      </c>
      <c r="J14" s="54">
        <v>46387</v>
      </c>
    </row>
    <row r="15" spans="1:14" ht="32.25" thickBot="1" x14ac:dyDescent="0.3">
      <c r="A15" s="182" t="s">
        <v>223</v>
      </c>
      <c r="B15" s="184" t="s">
        <v>224</v>
      </c>
      <c r="C15" s="185"/>
      <c r="D15" s="18" t="s">
        <v>225</v>
      </c>
      <c r="E15" s="19" t="s">
        <v>295</v>
      </c>
      <c r="F15" s="19" t="s">
        <v>313</v>
      </c>
      <c r="G15" s="18" t="s">
        <v>225</v>
      </c>
      <c r="H15" s="78">
        <v>1</v>
      </c>
      <c r="I15" s="117" t="s">
        <v>467</v>
      </c>
      <c r="J15" s="54">
        <v>46387</v>
      </c>
    </row>
    <row r="16" spans="1:14" ht="21.75" hidden="1" thickBot="1" x14ac:dyDescent="0.3">
      <c r="A16" s="183"/>
      <c r="B16" s="186" t="s">
        <v>226</v>
      </c>
      <c r="C16" s="187"/>
      <c r="D16" s="16" t="s">
        <v>227</v>
      </c>
      <c r="E16" s="16"/>
      <c r="F16" s="19" t="s">
        <v>314</v>
      </c>
      <c r="G16" s="16" t="s">
        <v>227</v>
      </c>
      <c r="H16" s="78" t="s">
        <v>348</v>
      </c>
      <c r="I16" s="78" t="s">
        <v>348</v>
      </c>
      <c r="J16" s="54"/>
    </row>
    <row r="17" spans="1:10" ht="21.75" hidden="1" thickBot="1" x14ac:dyDescent="0.3">
      <c r="A17" s="182" t="s">
        <v>228</v>
      </c>
      <c r="B17" s="184" t="s">
        <v>229</v>
      </c>
      <c r="C17" s="185"/>
      <c r="D17" s="18" t="s">
        <v>230</v>
      </c>
      <c r="E17" s="19" t="s">
        <v>201</v>
      </c>
      <c r="F17" s="19" t="s">
        <v>291</v>
      </c>
      <c r="G17" s="18" t="s">
        <v>230</v>
      </c>
      <c r="H17" s="78" t="s">
        <v>348</v>
      </c>
      <c r="I17" s="78" t="s">
        <v>348</v>
      </c>
      <c r="J17" s="54"/>
    </row>
    <row r="18" spans="1:10" ht="32.25" hidden="1" thickBot="1" x14ac:dyDescent="0.3">
      <c r="A18" s="188"/>
      <c r="B18" s="186" t="s">
        <v>231</v>
      </c>
      <c r="C18" s="187"/>
      <c r="D18" s="16" t="s">
        <v>232</v>
      </c>
      <c r="E18" s="17" t="s">
        <v>286</v>
      </c>
      <c r="F18" s="17" t="s">
        <v>315</v>
      </c>
      <c r="G18" s="16" t="s">
        <v>232</v>
      </c>
      <c r="H18" s="78" t="str">
        <f>+H17</f>
        <v>N/A</v>
      </c>
      <c r="I18" s="78" t="s">
        <v>348</v>
      </c>
      <c r="J18" s="54"/>
    </row>
    <row r="19" spans="1:10" ht="33" hidden="1" customHeight="1" thickBot="1" x14ac:dyDescent="0.3">
      <c r="A19" s="183"/>
      <c r="B19" s="184" t="s">
        <v>233</v>
      </c>
      <c r="C19" s="185"/>
      <c r="D19" s="18" t="s">
        <v>234</v>
      </c>
      <c r="E19" s="18"/>
      <c r="F19" s="19" t="s">
        <v>314</v>
      </c>
      <c r="G19" s="18" t="s">
        <v>234</v>
      </c>
      <c r="H19" s="78" t="str">
        <f>+H18</f>
        <v>N/A</v>
      </c>
      <c r="I19" s="78" t="s">
        <v>348</v>
      </c>
      <c r="J19" s="54"/>
    </row>
    <row r="20" spans="1:10" ht="21.75" thickBot="1" x14ac:dyDescent="0.3">
      <c r="A20" s="191" t="s">
        <v>235</v>
      </c>
      <c r="B20" s="186" t="s">
        <v>236</v>
      </c>
      <c r="C20" s="187"/>
      <c r="D20" s="20" t="s">
        <v>237</v>
      </c>
      <c r="E20" s="19" t="s">
        <v>265</v>
      </c>
      <c r="F20" s="19" t="s">
        <v>308</v>
      </c>
      <c r="G20" s="20" t="s">
        <v>237</v>
      </c>
      <c r="H20" s="78">
        <v>1</v>
      </c>
      <c r="I20" s="117" t="s">
        <v>467</v>
      </c>
      <c r="J20" s="54">
        <v>46387</v>
      </c>
    </row>
    <row r="21" spans="1:10" ht="21.75" thickBot="1" x14ac:dyDescent="0.3">
      <c r="A21" s="192"/>
      <c r="B21" s="184" t="s">
        <v>238</v>
      </c>
      <c r="C21" s="185"/>
      <c r="D21" s="21" t="s">
        <v>237</v>
      </c>
      <c r="E21" s="19" t="s">
        <v>265</v>
      </c>
      <c r="F21" s="19" t="s">
        <v>308</v>
      </c>
      <c r="G21" s="21" t="s">
        <v>237</v>
      </c>
      <c r="H21" s="78">
        <v>1</v>
      </c>
      <c r="I21" s="117" t="s">
        <v>467</v>
      </c>
      <c r="J21" s="54">
        <v>46387</v>
      </c>
    </row>
    <row r="22" spans="1:10" ht="21.75" thickBot="1" x14ac:dyDescent="0.3">
      <c r="A22" s="193"/>
      <c r="B22" s="186" t="s">
        <v>239</v>
      </c>
      <c r="C22" s="187"/>
      <c r="D22" s="20" t="s">
        <v>240</v>
      </c>
      <c r="E22" s="19" t="s">
        <v>265</v>
      </c>
      <c r="F22" s="19" t="s">
        <v>308</v>
      </c>
      <c r="G22" s="20" t="s">
        <v>240</v>
      </c>
      <c r="H22" s="78">
        <v>1</v>
      </c>
      <c r="I22" s="117" t="s">
        <v>467</v>
      </c>
      <c r="J22" s="54">
        <v>46387</v>
      </c>
    </row>
    <row r="23" spans="1:10" ht="105.75" thickBot="1" x14ac:dyDescent="0.3">
      <c r="A23" s="182" t="s">
        <v>241</v>
      </c>
      <c r="B23" s="184" t="s">
        <v>242</v>
      </c>
      <c r="C23" s="185"/>
      <c r="D23" s="18" t="s">
        <v>243</v>
      </c>
      <c r="E23" s="19" t="s">
        <v>285</v>
      </c>
      <c r="F23" s="19" t="s">
        <v>285</v>
      </c>
      <c r="G23" s="18" t="s">
        <v>243</v>
      </c>
      <c r="H23" s="78">
        <v>1</v>
      </c>
      <c r="I23" s="120" t="s">
        <v>424</v>
      </c>
      <c r="J23" s="54">
        <v>46387</v>
      </c>
    </row>
    <row r="24" spans="1:10" ht="53.25" thickBot="1" x14ac:dyDescent="0.3">
      <c r="A24" s="188"/>
      <c r="B24" s="186" t="s">
        <v>244</v>
      </c>
      <c r="C24" s="187"/>
      <c r="D24" s="16" t="s">
        <v>245</v>
      </c>
      <c r="E24" s="19" t="s">
        <v>287</v>
      </c>
      <c r="F24" s="19" t="s">
        <v>302</v>
      </c>
      <c r="G24" s="16" t="s">
        <v>245</v>
      </c>
      <c r="H24" s="78">
        <v>1</v>
      </c>
      <c r="I24" s="119" t="s">
        <v>456</v>
      </c>
      <c r="J24" s="54">
        <v>46387</v>
      </c>
    </row>
    <row r="25" spans="1:10" ht="75.75" thickBot="1" x14ac:dyDescent="0.3">
      <c r="A25" s="183"/>
      <c r="B25" s="184" t="s">
        <v>246</v>
      </c>
      <c r="C25" s="185"/>
      <c r="D25" s="18" t="s">
        <v>247</v>
      </c>
      <c r="E25" s="19" t="s">
        <v>218</v>
      </c>
      <c r="F25" s="19" t="str">
        <f>+F12</f>
        <v>Realizado en agosto de 2020</v>
      </c>
      <c r="G25" s="18" t="s">
        <v>247</v>
      </c>
      <c r="H25" s="78">
        <v>1</v>
      </c>
      <c r="I25" s="117" t="str">
        <f>+I8</f>
        <v>Acta de Aprobación del Comité Institucional de Gestión y Desempeño
100-01-03-01-0001 del 29 de enero del 2025  ver archivo 23. R-MJ-10 MAPA DE RIESGOS TI 2025.xlsx</v>
      </c>
      <c r="J25" s="54">
        <v>46387</v>
      </c>
    </row>
    <row r="26" spans="1:10" ht="45.75" thickBot="1" x14ac:dyDescent="0.3">
      <c r="A26" s="191" t="s">
        <v>248</v>
      </c>
      <c r="B26" s="186" t="s">
        <v>249</v>
      </c>
      <c r="C26" s="187"/>
      <c r="D26" s="16" t="s">
        <v>250</v>
      </c>
      <c r="E26" s="19" t="s">
        <v>288</v>
      </c>
      <c r="F26" s="19" t="s">
        <v>321</v>
      </c>
      <c r="G26" s="16" t="s">
        <v>250</v>
      </c>
      <c r="H26" s="78">
        <v>1</v>
      </c>
      <c r="I26" s="117" t="str">
        <f>+I14</f>
        <v>diagnóstico realizado, pendiente de documentar.  Se documentará diagnóstico mediante adición al contrato de COMTIC</v>
      </c>
      <c r="J26" s="54">
        <v>46387</v>
      </c>
    </row>
    <row r="27" spans="1:10" ht="45.75" thickBot="1" x14ac:dyDescent="0.3">
      <c r="A27" s="192"/>
      <c r="B27" s="184" t="s">
        <v>251</v>
      </c>
      <c r="C27" s="185"/>
      <c r="D27" s="18" t="s">
        <v>252</v>
      </c>
      <c r="E27" s="19" t="s">
        <v>289</v>
      </c>
      <c r="F27" s="19" t="s">
        <v>322</v>
      </c>
      <c r="G27" s="18" t="s">
        <v>252</v>
      </c>
      <c r="H27" s="78">
        <v>1</v>
      </c>
      <c r="I27" s="117" t="str">
        <f>+I26</f>
        <v>diagnóstico realizado, pendiente de documentar.  Se documentará diagnóstico mediante adición al contrato de COMTIC</v>
      </c>
      <c r="J27" s="54">
        <v>46387</v>
      </c>
    </row>
    <row r="28" spans="1:10" ht="45.75" thickBot="1" x14ac:dyDescent="0.3">
      <c r="A28" s="192"/>
      <c r="B28" s="194" t="s">
        <v>253</v>
      </c>
      <c r="C28" s="195"/>
      <c r="D28" s="32" t="s">
        <v>254</v>
      </c>
      <c r="E28" s="19" t="s">
        <v>290</v>
      </c>
      <c r="F28" s="19" t="s">
        <v>290</v>
      </c>
      <c r="G28" s="32" t="s">
        <v>254</v>
      </c>
      <c r="H28" s="78">
        <v>0.5</v>
      </c>
      <c r="I28" s="117" t="str">
        <f>+I27</f>
        <v>diagnóstico realizado, pendiente de documentar.  Se documentará diagnóstico mediante adición al contrato de COMTIC</v>
      </c>
      <c r="J28" s="54">
        <v>46387</v>
      </c>
    </row>
    <row r="29" spans="1:10" x14ac:dyDescent="0.25">
      <c r="A29" s="37"/>
      <c r="B29" s="38"/>
      <c r="C29" s="38"/>
      <c r="D29" s="38"/>
      <c r="E29" s="39"/>
      <c r="F29" s="39"/>
      <c r="G29" s="38"/>
      <c r="H29" s="78">
        <f>AVERAGE(H4:H28)</f>
        <v>0.9642857142857143</v>
      </c>
    </row>
  </sheetData>
  <autoFilter ref="A3:N29" xr:uid="{11C1B440-B59B-4D90-860E-DB020865ED6A}">
    <filterColumn colId="1" showButton="0"/>
    <filterColumn colId="7">
      <filters>
        <filter val="100%"/>
      </filters>
    </filterColumn>
  </autoFilter>
  <mergeCells count="33">
    <mergeCell ref="A26:A28"/>
    <mergeCell ref="B26:C26"/>
    <mergeCell ref="B27:C27"/>
    <mergeCell ref="B28:C28"/>
    <mergeCell ref="B17:C17"/>
    <mergeCell ref="B18:C18"/>
    <mergeCell ref="B19:C19"/>
    <mergeCell ref="A23:A25"/>
    <mergeCell ref="B23:C23"/>
    <mergeCell ref="B24:C24"/>
    <mergeCell ref="B25:C25"/>
    <mergeCell ref="A17:A19"/>
    <mergeCell ref="A20:A22"/>
    <mergeCell ref="B20:C20"/>
    <mergeCell ref="B21:C21"/>
    <mergeCell ref="B22:C22"/>
    <mergeCell ref="B13:C13"/>
    <mergeCell ref="B14:C14"/>
    <mergeCell ref="B3:C3"/>
    <mergeCell ref="A4:A10"/>
    <mergeCell ref="B4:C4"/>
    <mergeCell ref="B5:C5"/>
    <mergeCell ref="B6:C6"/>
    <mergeCell ref="B7:C7"/>
    <mergeCell ref="B8:C8"/>
    <mergeCell ref="B9:C9"/>
    <mergeCell ref="B10:C10"/>
    <mergeCell ref="A15:A16"/>
    <mergeCell ref="B15:C15"/>
    <mergeCell ref="B16:C16"/>
    <mergeCell ref="A11:A14"/>
    <mergeCell ref="B11:C11"/>
    <mergeCell ref="B12:C12"/>
  </mergeCells>
  <phoneticPr fontId="9" type="noConversion"/>
  <conditionalFormatting sqref="H4:H12 H20:H25 H14:H17 H28">
    <cfRule type="cellIs" dxfId="26" priority="37" operator="lessThan">
      <formula>0.5</formula>
    </cfRule>
    <cfRule type="cellIs" dxfId="25" priority="38" operator="between">
      <formula>0.5</formula>
      <formula>0.99</formula>
    </cfRule>
    <cfRule type="cellIs" dxfId="24" priority="39" operator="equal">
      <formula>1</formula>
    </cfRule>
  </conditionalFormatting>
  <conditionalFormatting sqref="H29">
    <cfRule type="cellIs" dxfId="23" priority="34" operator="lessThan">
      <formula>0.5</formula>
    </cfRule>
    <cfRule type="cellIs" dxfId="22" priority="35" operator="between">
      <formula>0.5</formula>
      <formula>0.99</formula>
    </cfRule>
    <cfRule type="cellIs" dxfId="21" priority="36" operator="equal">
      <formula>1</formula>
    </cfRule>
  </conditionalFormatting>
  <conditionalFormatting sqref="I4 I12 I14 I6:I10">
    <cfRule type="cellIs" dxfId="20" priority="31" operator="lessThan">
      <formula>0.5</formula>
    </cfRule>
    <cfRule type="cellIs" dxfId="19" priority="32" operator="between">
      <formula>0.5</formula>
      <formula>0.99</formula>
    </cfRule>
    <cfRule type="cellIs" dxfId="18" priority="33" operator="equal">
      <formula>1</formula>
    </cfRule>
  </conditionalFormatting>
  <conditionalFormatting sqref="I13">
    <cfRule type="cellIs" dxfId="17" priority="25" operator="lessThan">
      <formula>0.5</formula>
    </cfRule>
    <cfRule type="cellIs" dxfId="16" priority="26" operator="between">
      <formula>0.5</formula>
      <formula>0.99</formula>
    </cfRule>
    <cfRule type="cellIs" dxfId="15" priority="27" operator="equal">
      <formula>1</formula>
    </cfRule>
  </conditionalFormatting>
  <conditionalFormatting sqref="H18:H19">
    <cfRule type="cellIs" dxfId="14" priority="22" operator="lessThan">
      <formula>0.5</formula>
    </cfRule>
    <cfRule type="cellIs" dxfId="13" priority="23" operator="between">
      <formula>0.5</formula>
      <formula>0.99</formula>
    </cfRule>
    <cfRule type="cellIs" dxfId="12" priority="24" operator="equal">
      <formula>1</formula>
    </cfRule>
  </conditionalFormatting>
  <conditionalFormatting sqref="I16:I19">
    <cfRule type="cellIs" dxfId="11" priority="13" operator="lessThan">
      <formula>0.5</formula>
    </cfRule>
    <cfRule type="cellIs" dxfId="10" priority="14" operator="between">
      <formula>0.5</formula>
      <formula>0.99</formula>
    </cfRule>
    <cfRule type="cellIs" dxfId="9" priority="15" operator="equal">
      <formula>1</formula>
    </cfRule>
  </conditionalFormatting>
  <conditionalFormatting sqref="H13">
    <cfRule type="cellIs" dxfId="8" priority="7" operator="lessThan">
      <formula>0.5</formula>
    </cfRule>
    <cfRule type="cellIs" dxfId="7" priority="8" operator="between">
      <formula>0.5</formula>
      <formula>0.99</formula>
    </cfRule>
    <cfRule type="cellIs" dxfId="6" priority="9" operator="equal">
      <formula>1</formula>
    </cfRule>
  </conditionalFormatting>
  <conditionalFormatting sqref="H26">
    <cfRule type="cellIs" dxfId="5" priority="4" operator="lessThan">
      <formula>0.5</formula>
    </cfRule>
    <cfRule type="cellIs" dxfId="4" priority="5" operator="between">
      <formula>0.5</formula>
      <formula>0.99</formula>
    </cfRule>
    <cfRule type="cellIs" dxfId="3" priority="6" operator="equal">
      <formula>1</formula>
    </cfRule>
  </conditionalFormatting>
  <conditionalFormatting sqref="H27">
    <cfRule type="cellIs" dxfId="2" priority="1" operator="lessThan">
      <formula>0.5</formula>
    </cfRule>
    <cfRule type="cellIs" dxfId="1" priority="2" operator="between">
      <formula>0.5</formula>
      <formula>0.99</formula>
    </cfRule>
    <cfRule type="cellIs" dxfId="0" priority="3" operator="equal">
      <formula>1</formula>
    </cfRule>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Estratégico de TI </vt:lpstr>
      <vt:lpstr>Plan intervención</vt:lpstr>
      <vt:lpstr>PESI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Jairo Andres Agudelo  Arredondo</cp:lastModifiedBy>
  <cp:lastPrinted>2021-01-30T13:07:54Z</cp:lastPrinted>
  <dcterms:created xsi:type="dcterms:W3CDTF">2019-01-30T20:14:38Z</dcterms:created>
  <dcterms:modified xsi:type="dcterms:W3CDTF">2026-01-09T19:16:19Z</dcterms:modified>
</cp:coreProperties>
</file>