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11.xml" ContentType="application/vnd.openxmlformats-officedocument.drawing+xml"/>
  <Override PartName="/xl/tables/table3.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hidePivotFieldList="1" defaultThemeVersion="124226"/>
  <mc:AlternateContent xmlns:mc="http://schemas.openxmlformats.org/markup-compatibility/2006">
    <mc:Choice Requires="x15">
      <x15ac:absPath xmlns:x15ac="http://schemas.microsoft.com/office/spreadsheetml/2010/11/ac" url="C:\Users\HP\Google Drive\Documentos cu\2023\1er pago\5. TI\1. Seguimiento a Planes\1er trimestre\"/>
    </mc:Choice>
  </mc:AlternateContent>
  <xr:revisionPtr revIDLastSave="0" documentId="13_ncr:1_{4A9A10BE-063A-4EC2-B7D4-2B61AC83ED93}" xr6:coauthVersionLast="47" xr6:coauthVersionMax="47" xr10:uidLastSave="{00000000-0000-0000-0000-000000000000}"/>
  <bookViews>
    <workbookView xWindow="-120" yWindow="-120" windowWidth="20730" windowHeight="11160" tabRatio="721" firstSheet="9" activeTab="11" xr2:uid="{00000000-000D-0000-FFFF-FFFF00000000}"/>
  </bookViews>
  <sheets>
    <sheet name="Activos de información" sheetId="26" r:id="rId1"/>
    <sheet name="Hoja 1. Establecim Contexto" sheetId="6" r:id="rId2"/>
    <sheet name="id rgos corrup" sheetId="23" state="hidden" r:id="rId3"/>
    <sheet name="id rgos Seg dig" sheetId="24" state="hidden" r:id="rId4"/>
    <sheet name="Hoja 2. Identificación Riesgos" sheetId="7" r:id="rId5"/>
    <sheet name="Hoja 2. Identificación Ries (2" sheetId="15" state="hidden" r:id="rId6"/>
    <sheet name="Hoja 3. Análisis del Riesgo (2" sheetId="13" state="hidden" r:id="rId7"/>
    <sheet name="Hoja 3. Análisis de Riesgos" sheetId="8" r:id="rId8"/>
    <sheet name="Hoja 4. Evaluación de Riesgos " sheetId="9" r:id="rId9"/>
    <sheet name="Hoja 5. Riesgo Residual" sheetId="11" r:id="rId10"/>
    <sheet name="Hoja 6. Mapa de Riesgos TI" sheetId="25" r:id="rId11"/>
    <sheet name="Seguimiento" sheetId="31" r:id="rId12"/>
    <sheet name="Mapa de Calor riesgo inherente" sheetId="28" r:id="rId13"/>
    <sheet name="Mapa de Calor riesgo residual" sheetId="29" r:id="rId14"/>
    <sheet name="Seguimiento actividades" sheetId="30" state="hidden" r:id="rId15"/>
    <sheet name="Hoja3" sheetId="21" state="hidden" r:id="rId16"/>
    <sheet name="Hoja4" sheetId="22" state="hidden" r:id="rId17"/>
    <sheet name="Gráficos" sheetId="17" state="hidden" r:id="rId18"/>
  </sheets>
  <externalReferences>
    <externalReference r:id="rId19"/>
  </externalReferences>
  <definedNames>
    <definedName name="_xlnm._FilterDatabase" localSheetId="5" hidden="1">'Hoja 2. Identificación Ries (2'!$A$9:$O$102</definedName>
    <definedName name="_xlnm._FilterDatabase" localSheetId="8" hidden="1">'Hoja 4. Evaluación de Riesgos '!$A$10:$AC$10</definedName>
    <definedName name="_xlnm._FilterDatabase" localSheetId="10" hidden="1">'Hoja 6. Mapa de Riesgos TI'!$A$9:$X$34</definedName>
    <definedName name="_xlnm._FilterDatabase" localSheetId="15" hidden="1">Hoja3!$B$5:$I$42</definedName>
    <definedName name="_ftn1" localSheetId="0">'Activos de información'!$A$62</definedName>
    <definedName name="_ftnref1" localSheetId="0">'Activos de información'!$G$4</definedName>
    <definedName name="_xlnm.Print_Area" localSheetId="1">'Hoja 1. Establecim Contexto'!$A$1:$F$17</definedName>
    <definedName name="_xlnm.Print_Area" localSheetId="5">'Hoja 2. Identificación Ries (2'!$A$1:$O$100</definedName>
    <definedName name="_xlnm.Print_Area" localSheetId="4">'Hoja 2. Identificación Riesgos'!$A$1:$D$14</definedName>
    <definedName name="_xlnm.Print_Area" localSheetId="7">'Hoja 3. Análisis de Riesgos'!$A$6:$I$15</definedName>
    <definedName name="_xlnm.Print_Area" localSheetId="6">'Hoja 3. Análisis del Riesgo (2'!$A$1:$I$25</definedName>
    <definedName name="_xlnm.Print_Area" localSheetId="8">'Hoja 4. Evaluación de Riesgos '!$A$1:$AC$15</definedName>
    <definedName name="_xlnm.Print_Area" localSheetId="9">'Hoja 5. Riesgo Residual'!$A$1:$J$14</definedName>
    <definedName name="_xlnm.Print_Area" localSheetId="10">'Hoja 6. Mapa de Riesgos TI'!$A$1:$X$34</definedName>
    <definedName name="_xlnm.Print_Titles" localSheetId="1">'Hoja 1. Establecim Contexto'!$7:$8</definedName>
    <definedName name="_xlnm.Print_Titles" localSheetId="5">'Hoja 2. Identificación Ries (2'!$7:$8</definedName>
    <definedName name="_xlnm.Print_Titles" localSheetId="4">'Hoja 2. Identificación Riesgos'!$7:$8</definedName>
    <definedName name="_xlnm.Print_Titles" localSheetId="7">'Hoja 3. Análisis de Riesgos'!$8:$10</definedName>
    <definedName name="_xlnm.Print_Titles" localSheetId="6">'Hoja 3. Análisis del Riesgo (2'!$7:$9</definedName>
    <definedName name="_xlnm.Print_Titles" localSheetId="8">'Hoja 4. Evaluación de Riesgos '!$7:$10</definedName>
    <definedName name="_xlnm.Print_Titles" localSheetId="9">'Hoja 5. Riesgo Residual'!$7:$9</definedName>
    <definedName name="_xlnm.Print_Titles" localSheetId="10">'Hoja 6. Mapa de Riesgos TI'!$7:$9</definedName>
  </definedNames>
  <calcPr calcId="181029"/>
  <pivotCaches>
    <pivotCache cacheId="0" r:id="rId20"/>
    <pivotCache cacheId="1" r:id="rId21"/>
    <pivotCache cacheId="2" r:id="rId22"/>
  </pivotCaches>
</workbook>
</file>

<file path=xl/calcChain.xml><?xml version="1.0" encoding="utf-8"?>
<calcChain xmlns="http://schemas.openxmlformats.org/spreadsheetml/2006/main">
  <c r="H35" i="31" l="1"/>
  <c r="B5" i="31"/>
  <c r="B5" i="7" l="1"/>
  <c r="B11" i="7"/>
  <c r="B18" i="26"/>
  <c r="B19" i="26" s="1"/>
  <c r="B20" i="26" s="1"/>
  <c r="B21" i="26" s="1"/>
  <c r="B22" i="26" s="1"/>
  <c r="B23" i="26" s="1"/>
  <c r="B24" i="26" s="1"/>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B45" i="26" s="1"/>
  <c r="B46" i="26" s="1"/>
  <c r="B47" i="26" s="1"/>
  <c r="B48" i="26" s="1"/>
  <c r="B49" i="26" s="1"/>
  <c r="B50" i="26" s="1"/>
  <c r="B51" i="26" s="1"/>
  <c r="B52" i="26" s="1"/>
  <c r="B53" i="26" s="1"/>
  <c r="B54" i="26" s="1"/>
  <c r="B55" i="26" s="1"/>
  <c r="B56" i="26" s="1"/>
  <c r="B57" i="26" s="1"/>
  <c r="B58" i="26" s="1"/>
  <c r="B59" i="26" s="1"/>
  <c r="B12" i="7"/>
  <c r="B8" i="26"/>
  <c r="B10" i="26" s="1"/>
  <c r="B11" i="26" s="1"/>
  <c r="B12" i="26" s="1"/>
  <c r="B13" i="26" s="1"/>
  <c r="B14" i="26" s="1"/>
  <c r="B15" i="26" s="1"/>
  <c r="B16" i="26" s="1"/>
  <c r="B17" i="26" s="1"/>
  <c r="I8" i="30"/>
  <c r="H30" i="30" l="1"/>
  <c r="G16" i="25" l="1"/>
  <c r="K10" i="25"/>
  <c r="K13" i="25"/>
  <c r="K16" i="25"/>
  <c r="K21" i="25"/>
  <c r="K27" i="25"/>
  <c r="I15" i="9" l="1"/>
  <c r="J14" i="11" s="1"/>
  <c r="H15" i="9"/>
  <c r="I14" i="9"/>
  <c r="J13" i="11" s="1"/>
  <c r="H14" i="9"/>
  <c r="I13" i="9"/>
  <c r="J12" i="11" s="1"/>
  <c r="H13" i="9"/>
  <c r="I12" i="9"/>
  <c r="J11" i="11" s="1"/>
  <c r="H12" i="9"/>
  <c r="I11" i="9"/>
  <c r="J10" i="11" s="1"/>
  <c r="H11" i="9"/>
  <c r="E11" i="8"/>
  <c r="E11" i="9" s="1"/>
  <c r="E10" i="11" s="1"/>
  <c r="E12" i="8"/>
  <c r="E12" i="9" s="1"/>
  <c r="E11" i="11" s="1"/>
  <c r="E13" i="25" s="1"/>
  <c r="E13" i="8"/>
  <c r="E13" i="9" s="1"/>
  <c r="E12" i="11" s="1"/>
  <c r="E16" i="25" s="1"/>
  <c r="E14" i="8"/>
  <c r="E14" i="9" s="1"/>
  <c r="E13" i="11" s="1"/>
  <c r="E15" i="8"/>
  <c r="E15" i="9" s="1"/>
  <c r="E14" i="11" s="1"/>
  <c r="E27" i="25" s="1"/>
  <c r="E21" i="25" l="1"/>
  <c r="G13" i="25"/>
  <c r="E10" i="25"/>
  <c r="G10" i="25"/>
  <c r="B14" i="7"/>
  <c r="H13" i="25" l="1"/>
  <c r="I13" i="25"/>
  <c r="J13" i="25"/>
  <c r="P13" i="25"/>
  <c r="Q13" i="25"/>
  <c r="H16" i="25"/>
  <c r="I16" i="25"/>
  <c r="J16" i="25"/>
  <c r="P16" i="25"/>
  <c r="Q16" i="25"/>
  <c r="H21" i="25"/>
  <c r="I21" i="25"/>
  <c r="J21" i="25"/>
  <c r="P21" i="25"/>
  <c r="Q21" i="25"/>
  <c r="H27" i="25"/>
  <c r="I27" i="25"/>
  <c r="J27" i="25"/>
  <c r="P27" i="25"/>
  <c r="Q27" i="25"/>
  <c r="P10" i="25"/>
  <c r="Q10" i="25"/>
  <c r="I10" i="25"/>
  <c r="J10" i="25"/>
  <c r="H10" i="25"/>
  <c r="C12" i="8"/>
  <c r="C13" i="8"/>
  <c r="C14" i="8"/>
  <c r="C15" i="8"/>
  <c r="C11" i="8"/>
  <c r="B12" i="8"/>
  <c r="B13" i="8"/>
  <c r="B14" i="8"/>
  <c r="B15" i="8"/>
  <c r="B11" i="8"/>
  <c r="D15" i="8"/>
  <c r="D14" i="8"/>
  <c r="D13" i="8"/>
  <c r="D12" i="8"/>
  <c r="D11" i="8"/>
  <c r="F11" i="11"/>
  <c r="F12" i="11"/>
  <c r="F13" i="11"/>
  <c r="F14" i="11"/>
  <c r="F10" i="11"/>
  <c r="AB12" i="9" l="1"/>
  <c r="AB13" i="9"/>
  <c r="AB14" i="9"/>
  <c r="AB15" i="9"/>
  <c r="AB11" i="9"/>
  <c r="J12" i="9"/>
  <c r="J13" i="9"/>
  <c r="J14" i="9"/>
  <c r="L21" i="25" s="1"/>
  <c r="J15" i="9"/>
  <c r="L27" i="25" s="1"/>
  <c r="J11" i="9"/>
  <c r="D11" i="9"/>
  <c r="D10" i="11" s="1"/>
  <c r="D10" i="25" s="1"/>
  <c r="B11" i="9"/>
  <c r="B10" i="11" s="1"/>
  <c r="B10" i="25" s="1"/>
  <c r="C11" i="9"/>
  <c r="C10" i="11" s="1"/>
  <c r="C10" i="25" s="1"/>
  <c r="F11" i="9"/>
  <c r="G10" i="11" s="1"/>
  <c r="N10" i="25" s="1"/>
  <c r="G11" i="9"/>
  <c r="H10" i="11" s="1"/>
  <c r="O10" i="25" s="1"/>
  <c r="D12" i="9"/>
  <c r="D11" i="11" s="1"/>
  <c r="D13" i="25" s="1"/>
  <c r="B12" i="9"/>
  <c r="B11" i="11" s="1"/>
  <c r="B13" i="25" s="1"/>
  <c r="C12" i="9"/>
  <c r="C11" i="11" s="1"/>
  <c r="C13" i="25" s="1"/>
  <c r="F12" i="9"/>
  <c r="G11" i="11" s="1"/>
  <c r="N13" i="25" s="1"/>
  <c r="G12" i="9"/>
  <c r="H11" i="11" s="1"/>
  <c r="O13" i="25" s="1"/>
  <c r="D13" i="9"/>
  <c r="D12" i="11" s="1"/>
  <c r="D16" i="25" s="1"/>
  <c r="B13" i="9"/>
  <c r="B12" i="11" s="1"/>
  <c r="B16" i="25" s="1"/>
  <c r="C13" i="9"/>
  <c r="C12" i="11" s="1"/>
  <c r="C16" i="25" s="1"/>
  <c r="F13" i="9"/>
  <c r="G12" i="11" s="1"/>
  <c r="N16" i="25" s="1"/>
  <c r="G13" i="9"/>
  <c r="H12" i="11" s="1"/>
  <c r="O16" i="25" s="1"/>
  <c r="D14" i="9"/>
  <c r="D13" i="11" s="1"/>
  <c r="D21" i="25" s="1"/>
  <c r="B14" i="9"/>
  <c r="B13" i="11" s="1"/>
  <c r="B21" i="25" s="1"/>
  <c r="C14" i="9"/>
  <c r="C13" i="11" s="1"/>
  <c r="C21" i="25" s="1"/>
  <c r="F14" i="9"/>
  <c r="G13" i="11" s="1"/>
  <c r="N21" i="25" s="1"/>
  <c r="G14" i="9"/>
  <c r="H13" i="11" s="1"/>
  <c r="O21" i="25" s="1"/>
  <c r="D15" i="9"/>
  <c r="D14" i="11" s="1"/>
  <c r="D27" i="25" s="1"/>
  <c r="B15" i="9"/>
  <c r="B14" i="11" s="1"/>
  <c r="B27" i="25" s="1"/>
  <c r="C15" i="9"/>
  <c r="C14" i="11" s="1"/>
  <c r="C27" i="25" s="1"/>
  <c r="F15" i="9"/>
  <c r="G14" i="11" s="1"/>
  <c r="N27" i="25" s="1"/>
  <c r="G15" i="9"/>
  <c r="H14" i="11" s="1"/>
  <c r="O27" i="25" s="1"/>
  <c r="A12" i="8" l="1"/>
  <c r="A12" i="9" s="1"/>
  <c r="A11" i="11" s="1"/>
  <c r="A13" i="25" s="1"/>
  <c r="A13" i="8"/>
  <c r="A13" i="9" s="1"/>
  <c r="A12" i="11" s="1"/>
  <c r="A16" i="25" s="1"/>
  <c r="A14" i="8"/>
  <c r="A14" i="9" s="1"/>
  <c r="A13" i="11" s="1"/>
  <c r="A21" i="25" s="1"/>
  <c r="A15" i="8"/>
  <c r="A15" i="9" s="1"/>
  <c r="A14" i="11" s="1"/>
  <c r="A27" i="25" s="1"/>
  <c r="A11" i="8"/>
  <c r="A11" i="9" s="1"/>
  <c r="A10" i="11" s="1"/>
  <c r="A10" i="25" s="1"/>
  <c r="F27" i="25"/>
  <c r="B13" i="7"/>
  <c r="F21" i="25" s="1"/>
  <c r="F13" i="25" l="1"/>
  <c r="F16" i="25"/>
  <c r="B10" i="7"/>
  <c r="F10" i="25" s="1"/>
  <c r="G5" i="9" l="1"/>
  <c r="G5" i="11" s="1"/>
  <c r="G6" i="8"/>
  <c r="C5" i="7"/>
  <c r="B6" i="8"/>
  <c r="B5" i="9"/>
  <c r="B5" i="11" s="1"/>
  <c r="B5" i="25" s="1"/>
  <c r="B82" i="23" l="1"/>
  <c r="B77" i="23" l="1"/>
  <c r="B72" i="23" l="1"/>
  <c r="B67" i="23" l="1"/>
  <c r="B62" i="23"/>
  <c r="B57" i="23"/>
  <c r="B52" i="23" l="1"/>
  <c r="B43" i="23" l="1"/>
  <c r="D31" i="23" l="1"/>
  <c r="C31" i="23"/>
  <c r="C33" i="23" s="1"/>
  <c r="K96" i="15" l="1"/>
  <c r="K95" i="15"/>
  <c r="K26" i="15"/>
  <c r="P5" i="15"/>
  <c r="K102" i="15"/>
  <c r="K101" i="15"/>
  <c r="K100" i="15"/>
  <c r="K99" i="15"/>
  <c r="K98" i="15"/>
  <c r="K97" i="15"/>
  <c r="K94" i="15"/>
  <c r="K93" i="15"/>
  <c r="K92" i="15"/>
  <c r="K91" i="15"/>
  <c r="K90" i="15"/>
  <c r="K89" i="15"/>
  <c r="K88" i="15"/>
  <c r="K87" i="15"/>
  <c r="K86" i="15"/>
  <c r="K85" i="15"/>
  <c r="K82" i="15"/>
  <c r="K81" i="15"/>
  <c r="K80" i="15"/>
  <c r="K79" i="15"/>
  <c r="K78" i="15"/>
  <c r="K77" i="15"/>
  <c r="K76" i="15"/>
  <c r="K75" i="15"/>
  <c r="K74" i="15"/>
  <c r="K73" i="15"/>
  <c r="K72" i="15"/>
  <c r="K71" i="15"/>
  <c r="K70" i="15"/>
  <c r="K69" i="15"/>
  <c r="K68" i="15"/>
  <c r="K66" i="15"/>
  <c r="K65" i="15"/>
  <c r="K64" i="15"/>
  <c r="K63" i="15"/>
  <c r="K62" i="15"/>
  <c r="K61" i="15"/>
  <c r="K60" i="15"/>
  <c r="K59" i="15"/>
  <c r="K58" i="15"/>
  <c r="K57" i="15"/>
  <c r="K56" i="15"/>
  <c r="K55" i="15"/>
  <c r="K54" i="15"/>
  <c r="K53" i="15"/>
  <c r="K52" i="15"/>
  <c r="K51" i="15"/>
  <c r="K50" i="15"/>
  <c r="K49" i="15"/>
  <c r="K47" i="15"/>
  <c r="K46" i="15"/>
  <c r="K45" i="15"/>
  <c r="K44" i="15"/>
  <c r="K43" i="15"/>
  <c r="K42" i="15"/>
  <c r="K41" i="15"/>
  <c r="K40" i="15"/>
  <c r="K38" i="15"/>
  <c r="K37" i="15"/>
  <c r="K36" i="15"/>
  <c r="K35" i="15"/>
  <c r="K34" i="15"/>
  <c r="K33" i="15"/>
  <c r="K32" i="15"/>
  <c r="K31" i="15"/>
  <c r="K30" i="15"/>
  <c r="K29" i="15"/>
  <c r="K28" i="15"/>
  <c r="K27" i="15"/>
  <c r="K25" i="15"/>
  <c r="K24" i="15"/>
  <c r="K23" i="15"/>
  <c r="K22" i="15"/>
  <c r="K21" i="15"/>
  <c r="K20" i="15"/>
  <c r="K19" i="15"/>
  <c r="K18" i="15"/>
  <c r="K17" i="15"/>
  <c r="K16" i="15"/>
  <c r="K15" i="15"/>
  <c r="K14" i="15"/>
  <c r="K13" i="15"/>
  <c r="K12" i="15"/>
  <c r="K10" i="15"/>
  <c r="G25" i="13"/>
  <c r="G24" i="13"/>
  <c r="G23" i="13"/>
  <c r="G22" i="13"/>
  <c r="G21" i="13"/>
  <c r="G20" i="13"/>
  <c r="G19" i="13"/>
  <c r="G18" i="13"/>
  <c r="G17" i="13"/>
  <c r="G16" i="13"/>
  <c r="G15" i="13"/>
  <c r="G14" i="13"/>
  <c r="G13" i="13"/>
  <c r="G12" i="13"/>
  <c r="G11" i="13"/>
  <c r="D102" i="15"/>
  <c r="D101" i="15"/>
  <c r="D100" i="15"/>
  <c r="D99" i="15"/>
  <c r="D98" i="15"/>
  <c r="D97" i="15"/>
  <c r="D94" i="15"/>
  <c r="D93" i="15"/>
  <c r="D92" i="15"/>
  <c r="D91" i="15"/>
  <c r="D90" i="15"/>
  <c r="D89" i="15"/>
  <c r="D88" i="15"/>
  <c r="D87" i="15"/>
  <c r="D86" i="15"/>
  <c r="D85" i="15"/>
  <c r="D82" i="15"/>
  <c r="D81" i="15"/>
  <c r="D80" i="15"/>
  <c r="D79" i="15"/>
  <c r="D78" i="15"/>
  <c r="D77" i="15"/>
  <c r="D76" i="15"/>
  <c r="D74" i="15"/>
  <c r="D73" i="15"/>
  <c r="D64" i="15"/>
  <c r="D63" i="15"/>
  <c r="D62" i="15"/>
  <c r="D61" i="15"/>
  <c r="D60" i="15"/>
  <c r="D59" i="15"/>
  <c r="D58" i="15"/>
  <c r="D57" i="15"/>
  <c r="D56" i="15"/>
  <c r="D55" i="15"/>
  <c r="D54" i="15"/>
  <c r="D53" i="15"/>
  <c r="D52" i="15"/>
  <c r="D51" i="15"/>
  <c r="D50" i="15"/>
  <c r="D49" i="15"/>
  <c r="D47" i="15"/>
  <c r="D46" i="15"/>
  <c r="D45" i="15"/>
  <c r="D44" i="15"/>
  <c r="D43" i="15"/>
  <c r="D42" i="15"/>
  <c r="D41" i="15"/>
  <c r="D40" i="15"/>
  <c r="D38" i="15"/>
  <c r="D37" i="15"/>
  <c r="D36" i="15"/>
  <c r="D35" i="15"/>
  <c r="D34" i="15"/>
  <c r="D33" i="15"/>
  <c r="D32" i="15"/>
  <c r="D31" i="15"/>
  <c r="D30" i="15"/>
  <c r="D29" i="15"/>
  <c r="D28" i="15"/>
  <c r="D27" i="15"/>
  <c r="D25" i="15"/>
  <c r="D24" i="15"/>
  <c r="D23" i="15"/>
  <c r="D22" i="15"/>
  <c r="D21" i="15"/>
  <c r="G10" i="13"/>
  <c r="B25" i="13"/>
  <c r="B24" i="13"/>
  <c r="B23" i="13"/>
  <c r="B22" i="13"/>
  <c r="B21" i="13"/>
  <c r="B20" i="13"/>
  <c r="B19" i="13"/>
  <c r="B18" i="13"/>
  <c r="B17" i="13"/>
  <c r="B16" i="13"/>
  <c r="B15" i="13"/>
  <c r="B14" i="13"/>
  <c r="B13" i="13"/>
  <c r="B12" i="13"/>
  <c r="B11" i="13"/>
  <c r="B10" i="13"/>
  <c r="E5" i="13"/>
  <c r="B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Jairo Parra Bonolis</author>
  </authors>
  <commentList>
    <comment ref="T50" authorId="0" shapeId="0" xr:uid="{00000000-0006-0000-0400-000001000000}">
      <text>
        <r>
          <rPr>
            <b/>
            <sz val="9"/>
            <color indexed="81"/>
            <rFont val="Tahoma"/>
            <family val="2"/>
          </rPr>
          <t>John Jairo Parra Bonolis:</t>
        </r>
        <r>
          <rPr>
            <sz val="9"/>
            <color indexed="81"/>
            <rFont val="Tahoma"/>
            <family val="2"/>
          </rPr>
          <t xml:space="preserve">
CIFFA, MIM, Minería, CIFFA subregional</t>
        </r>
      </text>
    </comment>
  </commentList>
</comments>
</file>

<file path=xl/sharedStrings.xml><?xml version="1.0" encoding="utf-8"?>
<sst xmlns="http://schemas.openxmlformats.org/spreadsheetml/2006/main" count="2669" uniqueCount="911">
  <si>
    <t>R-MJ-10</t>
  </si>
  <si>
    <t>05</t>
  </si>
  <si>
    <t>Factores Externos</t>
  </si>
  <si>
    <t>Causas</t>
  </si>
  <si>
    <t>Hoja 2. Identificación de los Riesgos</t>
  </si>
  <si>
    <t>Riesgo</t>
  </si>
  <si>
    <t>Descripción</t>
  </si>
  <si>
    <t>Consecuencias Potenciales</t>
  </si>
  <si>
    <t>Hoja 3. Análisis del Riesgo</t>
  </si>
  <si>
    <t>Calificación</t>
  </si>
  <si>
    <t>Probabilidad</t>
  </si>
  <si>
    <t>Impacto</t>
  </si>
  <si>
    <t>Tipo Impacto</t>
  </si>
  <si>
    <t>Evaluación 
(Zona de Riesgo)</t>
  </si>
  <si>
    <t>Medidas de 
Respuesta</t>
  </si>
  <si>
    <t>Controles</t>
  </si>
  <si>
    <t>Valoración</t>
  </si>
  <si>
    <t>Hoja 6. Mapa de Riesgos</t>
  </si>
  <si>
    <t>Nueva Evaluación</t>
  </si>
  <si>
    <t>Acciones</t>
  </si>
  <si>
    <t>Responsable</t>
  </si>
  <si>
    <t>Indicador</t>
  </si>
  <si>
    <t>Vigencia:</t>
  </si>
  <si>
    <t>Fecha Diligenciamiento:</t>
  </si>
  <si>
    <t>Factores Internos</t>
  </si>
  <si>
    <t>Moderado (3)</t>
  </si>
  <si>
    <t>Tipo Control: Probabilidad o Impacto</t>
  </si>
  <si>
    <t>Proceso</t>
  </si>
  <si>
    <t>Objetivo</t>
  </si>
  <si>
    <t>Planeación Global del Territorio</t>
  </si>
  <si>
    <t>Gestión de Proyectos</t>
  </si>
  <si>
    <t>Gestión de Recursos e Infraestructura</t>
  </si>
  <si>
    <t>Direccionamiento del Sistema de Gestión Corporativo</t>
  </si>
  <si>
    <t>Aplicación de la Autoridad Ambiental</t>
  </si>
  <si>
    <t>Dilatación e/o incumplimiento intencional de pago de deudas por parte de los usuarios.</t>
  </si>
  <si>
    <t>Gestión Financiera y Contable</t>
  </si>
  <si>
    <t>Gestión del Talento Humano</t>
  </si>
  <si>
    <t>Laboratorio de Análisis de Aguas</t>
  </si>
  <si>
    <t>Mejoramiento del Sistema de Gestión Corporativo</t>
  </si>
  <si>
    <t>Problemas de iliquidez</t>
  </si>
  <si>
    <t>Deficiencias en el Registro Contable</t>
  </si>
  <si>
    <t>Probable (4)</t>
  </si>
  <si>
    <t>Reducir el riesgo, evitar, compartir o transferir.</t>
  </si>
  <si>
    <t>Posible (3)</t>
  </si>
  <si>
    <t>Operativo</t>
  </si>
  <si>
    <t>Alta</t>
  </si>
  <si>
    <t>Improbable (2)</t>
  </si>
  <si>
    <t>Moderada</t>
  </si>
  <si>
    <t>Asumir el riesgo, reducir el riesgo.</t>
  </si>
  <si>
    <t>Meta</t>
  </si>
  <si>
    <t>Plazo</t>
  </si>
  <si>
    <t>Nivel de Cumplimiento</t>
  </si>
  <si>
    <t>Realización a destiempo o extemporánea de las etapas del proceso administrativo de cobro.</t>
  </si>
  <si>
    <t>RIESGOS CORPORATIVOS POR PROCESO</t>
  </si>
  <si>
    <t>Manejo o dominio del aplicativos financieros y/o contables concentrados en un solo funcionario.</t>
  </si>
  <si>
    <t>Rotación de personal sin la previa capacitación en el nuevo cargo.</t>
  </si>
  <si>
    <t>Las acciones o políticas establecidas Para el recaudo de cartera para las vigencias anteriores no han sido eficaces.</t>
  </si>
  <si>
    <t>*Perdida imagen.
*Pérdida económica.
*Hallazgos y/o sanciones Entes de Control. 
*Detrimento del ambiente Laboral</t>
  </si>
  <si>
    <t xml:space="preserve">*Retrasos en cumplimiento de funciones, objetivos y/o metas de gestión.
*Hallazgos y/o sanciones Entes de Control. 
*Perdida imagen.
*Pérdida económica.
*Detrimento del ambiente Laboral.
</t>
  </si>
  <si>
    <t>Desconocimiento de los usuarios frente a la misión corporativa</t>
  </si>
  <si>
    <t>No cumplimiento de requisitos de oportunidad de los usuarios</t>
  </si>
  <si>
    <t>Recursos limitados para la atención oportuna de las necesidades de los Usuarios.</t>
  </si>
  <si>
    <t>Bajo compromiso de los líderes de procesos</t>
  </si>
  <si>
    <t xml:space="preserve">Falta de estimulos a los funcionarios que cumplen metas, realizan el rol de auditores internos, entre otros. </t>
  </si>
  <si>
    <t>Débil control en el establecimiento y seguimiento de acciones correctivas, preventivas y/o de mejora</t>
  </si>
  <si>
    <t>Cambios constantes en las Leyes, Decretos, Acuerdos, Resoluciones, Normas Técnicas, entre otros aplicables a los procesos.</t>
  </si>
  <si>
    <t xml:space="preserve">*Pérdida de ecosistemas.
*Pérdida de imagen institucional.
*Retrocesos. 
*Hallazgos y/o sanciones Entes de Control. 
</t>
  </si>
  <si>
    <t>Desconocimiento del Sistema de Gestión Corporativo</t>
  </si>
  <si>
    <t xml:space="preserve">*Pérdida de imagen institucional.
*Retrocesos. 
*Pérdida de memoria institucional.
*Pérdida de certificaciones y/o acreditaciones.
*Hallazgos y/o sanciones Entes de Control. 
</t>
  </si>
  <si>
    <t>Mayor (4)</t>
  </si>
  <si>
    <t>De credibilidad o imagen</t>
  </si>
  <si>
    <t>Extrema</t>
  </si>
  <si>
    <t>Legal</t>
  </si>
  <si>
    <t>Raro (1)</t>
  </si>
  <si>
    <t>80% o más.</t>
  </si>
  <si>
    <t>Porcentaje de municipios con seguimiento al componente ambiental en los POTs</t>
  </si>
  <si>
    <t>1 Capacitación</t>
  </si>
  <si>
    <t xml:space="preserve">N° de eventos </t>
  </si>
  <si>
    <t xml:space="preserve">*Pérdida de imagen institucional.
*Hallazgos y/o sanciones Entes de Control. 
*Detrimento del ambiente Laboral.
</t>
  </si>
  <si>
    <t>Un informe de seguimiento</t>
  </si>
  <si>
    <t>Informe de la evaluación al 100% de los funcionarios</t>
  </si>
  <si>
    <t>Seguimiento al cumplimiento del Plan de capacitación, bienestar e Incentivos</t>
  </si>
  <si>
    <t xml:space="preserve">Porcentaje de cumplimiento del Plan de capacitación, bienestar e Incentivos </t>
  </si>
  <si>
    <t>Insatisfacción y pérdida de usuarios del laboratorio</t>
  </si>
  <si>
    <t>*Pérdida de imagen institucional.
*Pérdida de usuarios.
*Pérdida económica.
*Detrimento del ambiente Laboral.</t>
  </si>
  <si>
    <t xml:space="preserve">Por medio del procedimiento "P-DI-01: DETERMINACIÓN DE REQUISITOS RELACIONADOS CON EL SERVICIO" se identificaron los requisitos de los Usuarios en el documento "D-DI-02: REQUISITOS DE LOS USUARIOS" y en caso de incumplimiento de algún requisito, se debe dar tratamiento a través del procedimiento "P-MJ-05: CONTROL DEL TRABAJO Y/O SERVICIO NO CONFORME".
De igual manera en el procedimiento "P-RI-01: COMPRAS E INFRAESTRUCTURA", se tiene establecido la manera como se desarrollan los mantenimientos preventivos y/o calibración de equipos.
</t>
  </si>
  <si>
    <t>Subdirección de Planeación y Ordenamiento Territorial (Laboratorio de Análisis de Aguas).</t>
  </si>
  <si>
    <t>Seguimiento a la prestación del servicio del Laboratorio en materia de servicios prestados y satisfacción del cliente</t>
  </si>
  <si>
    <t>Porcentaje de usuarios satisfechos</t>
  </si>
  <si>
    <t xml:space="preserve">Deficiente recuperación de cartera </t>
  </si>
  <si>
    <t xml:space="preserve">Una capacitación y/o reinducción </t>
  </si>
  <si>
    <t>N° de eventos de capacitación y/o reinducción</t>
  </si>
  <si>
    <t>N° de capacitaciones y reinducciones realizadas</t>
  </si>
  <si>
    <t>Diferentes percepciones de la gestión corporativa por los grupos poblacionales en la jurisdicción</t>
  </si>
  <si>
    <t>Presiones de tipo polìtico, sectorial y económico frente a las decisiones administrativas</t>
  </si>
  <si>
    <t>Incumplimiento de las normas, polìticas, procedimientos que regulan el Sistema de Gestión de Corporativo y la misiòn institucional</t>
  </si>
  <si>
    <t xml:space="preserve">9 procesos </t>
  </si>
  <si>
    <t>Debilidad en el control frente al incumplimiento de los determinantes ambientales</t>
  </si>
  <si>
    <t>Nº de capacitaciones realizadas</t>
  </si>
  <si>
    <t>5 capacitaciones</t>
  </si>
  <si>
    <t>Nº de personas capacitadas</t>
  </si>
  <si>
    <t>7 personas</t>
  </si>
  <si>
    <t>Construir sistema de abastecimiento de agua permanente</t>
  </si>
  <si>
    <t>Procedimientos:
-P-RI-01: COMPRAS E INFRAESTRUCTURA, y
-P-RI-04: CONTRATACIÓN.
Documentos:
-P-RI-01: COMPRAS E INFRAESTRUCTURA, 
-P-RI-04: CONTRATACIÓN, y
-D-RI-03: FLUJO DE CONTRATACIÓN/CONVENIO.
Auditorias internas y externas
Revisión por la Dirección.
Comité de Contratación</t>
  </si>
  <si>
    <t>Escasa capacidad de pago de deudas de los usuarios.</t>
  </si>
  <si>
    <r>
      <rPr>
        <sz val="9"/>
        <rFont val="Verdana"/>
        <family val="2"/>
      </rPr>
      <t xml:space="preserve">Establecidos los procedimientos de: 
</t>
    </r>
    <r>
      <rPr>
        <sz val="8"/>
        <rFont val="Verdana"/>
        <family val="2"/>
      </rPr>
      <t>-P-FC-02: FACTURACIÓN,
-P-FC-03: TAQUILLA,
-P-FC-04: TESORERÍA,
-P-FC-06: UNIDAD DE PROCESOS ADMINISTRATIVOS DE COBRO
_Auditorias internas y externas</t>
    </r>
  </si>
  <si>
    <r>
      <rPr>
        <sz val="9"/>
        <rFont val="Verdana"/>
        <family val="2"/>
      </rPr>
      <t xml:space="preserve">Establecidos los procedimientos de: 
</t>
    </r>
    <r>
      <rPr>
        <sz val="8"/>
        <rFont val="Verdana"/>
        <family val="2"/>
      </rPr>
      <t>-P-FC-01: PRESUPUESTO,
-P-FC-02: FACTURACIÓN,
-P-FC-03: TAQUILLA,
-P-FC-04: TESORERÍA,
-P-FC-05: CONTABILIDAD,
-P-FC-06: UNIDAD DE PROCESOS ADMINISTRATIVOS DE COBRO
_Auditorias internas y externas</t>
    </r>
  </si>
  <si>
    <t xml:space="preserve">Mejorar  el recaudo a través de acciones: mandamientos de pagos, cobros persuasivos, resoluciones que fijan obligaciones y embargo
</t>
  </si>
  <si>
    <t>1 Aplicativo</t>
  </si>
  <si>
    <t>Debilidad en la calidad y oportunidad de la prestación del servicio</t>
  </si>
  <si>
    <t>Disminución de la capacidad profesional para el cumplimiento de las funciones lo cual afecta el logro de los objetivos y metas institucionales.</t>
  </si>
  <si>
    <t xml:space="preserve">El proceso cuenta entre otros con los siguientes documentos:
-P-TH-01: VINCULACIÓN DE SERVIDORES PÚBLICOS,
-P-TH-02: LIQUIDACIÓN NOMINA Y PRESTACIONES SOCIALES, 
-P-TH-03: FORMACIÓN, CAPACITACIÓN, BIENESTAR SOCIAL E INCENTIVOS DEL PERSONAL,
-P-TH-05: EVALUACIÓN DEL DESEMPEÑO LABORAL,
-P-TH-06: SEGUIMIENTO DEL DESEMPEÑO PARA SERVIDORES PÚBLICOS EN PROVISIONALIDAD, y
-M-TH-01: MANUAL ESPECÍFICO DE FUNCIONES Y DE COMPETENCIAS LABORALES DE CORPOURABA".
-Auditorias internas y externas
</t>
  </si>
  <si>
    <t>Nº capacitaciones</t>
  </si>
  <si>
    <t xml:space="preserve">Seguimiento a la aplicación del componente ambiental en los POTs.
</t>
  </si>
  <si>
    <t>Líderes de procesos.
Dirección General -   
Subdirección de Planeación y O.T</t>
  </si>
  <si>
    <t>Líderes de proceso.
Subdirección de Planeación y O.T</t>
  </si>
  <si>
    <t>Líder de proceso.
Coordinadores de área
Subdirecciones de Gestión ambiental y área jurídica</t>
  </si>
  <si>
    <t>Líderes de proceso
Coordinadores de área
Control Interno</t>
  </si>
  <si>
    <t xml:space="preserve">Líder de proceso.
</t>
  </si>
  <si>
    <t>Líder de proceso</t>
  </si>
  <si>
    <t>Líder de Proceso</t>
  </si>
  <si>
    <t>% de tramites ambientales con cumplimiento de tiempos</t>
  </si>
  <si>
    <t>N° de pozos construidos</t>
  </si>
  <si>
    <t>Un pozo construido</t>
  </si>
  <si>
    <t xml:space="preserve">Falta de estímulos a los funcionarios que cumplen metas, realizan el rol de auditores internos, entre otros. </t>
  </si>
  <si>
    <t>Incumplimiento de las normas, políticas, procedimientos que regulan el Sistema de Gestión de Corporativo y la misión institucional</t>
  </si>
  <si>
    <t>Información errónea en la identificación de los deudores (Nombre, número de cédula y/o dirección).</t>
  </si>
  <si>
    <t>Incumplimiento de la política de Calidad</t>
  </si>
  <si>
    <t>Pérdida de dinamismo en el control y mejoramiento del Sistema de Gestión Corporativo por el bajo cumplimiento de los procesos y procedimientos institucionales que afectan el mejoramiento continuo de una manera eficiente, eficaz y efectiva</t>
  </si>
  <si>
    <t>Retraso o retrocesos en la ejecución de las actividades Financieras y Contables.</t>
  </si>
  <si>
    <r>
      <t xml:space="preserve">Demora o retrocesos en la ejecución de las actividades financieras y contables, por desconocimiento del cargo </t>
    </r>
    <r>
      <rPr>
        <i/>
        <sz val="10"/>
        <rFont val="Verdana"/>
        <family val="2"/>
      </rPr>
      <t>(funciones y/o manejo de aplicativos)</t>
    </r>
    <r>
      <rPr>
        <sz val="10"/>
        <rFont val="Verdana"/>
        <family val="2"/>
      </rPr>
      <t xml:space="preserve"> o ausencia temporal o total del funcionario titular.</t>
    </r>
  </si>
  <si>
    <t xml:space="preserve">Líderes de procesos misionales.
Subdirección de Planeación
Áreas de comunicación </t>
  </si>
  <si>
    <t>Realizar la calibración y mantenimiento de los equipos del laboratorio.</t>
  </si>
  <si>
    <t xml:space="preserve">Insatisfacción de los usuarios y pérdida de usuarios por la calidad, oportunidad y/o incumplimiento de los servicios del laboratorio. </t>
  </si>
  <si>
    <t>Instalación de nuevas redes eléctricas</t>
  </si>
  <si>
    <t>Una red eléctrica instalada</t>
  </si>
  <si>
    <t>Una red Eléctrica</t>
  </si>
  <si>
    <t xml:space="preserve">Realización de:
*Comité del Sistema de Gestión Corporativo y Revisión por la Dirección de forma periódica.
*Auditorías Internas y externas de calidad.
* Seguimiento al Sistema de Gestión Corporativo.
*Procedimiento de riesgo por proceso en el SGC, en donde se definen los riesgos y los respectivos seguimientos.
*Plan Anticorrupción y atención al ciudadano.
 </t>
  </si>
  <si>
    <t xml:space="preserve">Realizar seguimiento al manejo del modulo de Acciones para el Mejoramiento. </t>
  </si>
  <si>
    <t xml:space="preserve">Asesor de Control Interno </t>
  </si>
  <si>
    <t xml:space="preserve">Número de informes </t>
  </si>
  <si>
    <t>Capacitar a los funcionarios en la actualización de la norma ISO 9001-2015</t>
  </si>
  <si>
    <t>Nº de funcionarios capacitados y/o actualizados</t>
  </si>
  <si>
    <t>40 funcionarios capacitados y/o actualizados</t>
  </si>
  <si>
    <t>Debilidad en la aplicación de la función de autoridad ambiental frente al ordenamiento territorial</t>
  </si>
  <si>
    <r>
      <t xml:space="preserve">Adicional a la aprobación del PGAR 2012-2024, se tiene implementado dentro del SGC los procedimientos:
</t>
    </r>
    <r>
      <rPr>
        <sz val="8"/>
        <rFont val="Verdana"/>
        <family val="2"/>
      </rPr>
      <t>-"P-PG-03: DEFINICIÓN DE LOS DETERMINANTES AMBIENTALES PARA FORMULACIÓN O AJUSTES A POT’S Y/O FORMULACIÓN DE PLANES PARCIALES",
-"P-PG-04: CONCERTACIÓN DEL COMPONENTE AMBIENTAL PARA LA FORMULACIÓN, REVISIÓN Y/O AJUSTES DE LOS POT’S",
-"P-PG-05: CONCERTACIÓN DEL COMPONENTE AMBIENTAL PARA LA FORMULACIÓN DE PLANES PARCIALES", 
-"P-PG-06: ASESORÍA SOBRE EL COMPONENTE AMBIENTAL A LOS PLANES DE DESARROLLO MUNICIPAL Y/O DEPARTAMENTAL PARA ARMONIZARLOS CON LOS INSTRUMENTOS DE PLANIFICACIÓN AMBIENTAL REGIONAL" y 
-"P-PG-07: ASESORIA, APOYO Y/O PARTICIPACIÓN EN LA GESTIÓN DEL RIESGO DE DESASTRES"
-Por observaciones del Consejo Directivo, se hace seguimiento a los determinantes ambientales de cada POT y se genera un plan de mejora de cada alcaldía.</t>
    </r>
  </si>
  <si>
    <t xml:space="preserve">Acompañamiento a los municipios y departamento en la formulación del componente ambiental en PDM y PDD y avalar la armonización de dichos instrumentos con la planificación ambiental (POT, PGAR, PND, Planes Regionales). </t>
  </si>
  <si>
    <t>Líderes de proceso.
Subdirección de Planeación y O.T.
Funcionarios designados por resolución</t>
  </si>
  <si>
    <t>20 Entes Territoriales</t>
  </si>
  <si>
    <t>Nº de Entes territoriales acompañados y armonizados con la política ambiental</t>
  </si>
  <si>
    <t>Capacitación a los funcionarios de las nuevas administraciones municipales sobre determinantes ambientales y procesos de la Corporación</t>
  </si>
  <si>
    <t>Porcentaje de municipios capacitados en determinantes ambientales y procesos institucionales</t>
  </si>
  <si>
    <t>90% o más.</t>
  </si>
  <si>
    <t xml:space="preserve">Persona natural o jurídica que solicitó cualquier trámite o que es beneficiario de los programas y proyectos de la Corporación y que su nivel de satisfacción respecto a la gestión Corporativa no cumple con sus expectativas. 
Comunidades de la jurisdicción no satisfechas de la gestión de la Corporación 
</t>
  </si>
  <si>
    <t xml:space="preserve">*Pérdida de imagen.
*Baja credibilidad
*Hallazgos y/o sanciones Entes de Control. 
</t>
  </si>
  <si>
    <t>Usuarios y comunidades insatisfechos por la gestión Corporativa</t>
  </si>
  <si>
    <t xml:space="preserve">Definidos manuales, procedimientos, documentos y formatos de los procesos misionales Planeación Global del Territorio, Gestión de Proyectos y Aplicación de la Autoridad Ambiental, por medio de los cuales se controla el desarrollo de los diferentes trámites y la elaboración e implementación de los planes y programas Corporativos. 
Establecida una política de comunicación institucional.
</t>
  </si>
  <si>
    <t>% de cumplimiento de la estrategia de comunicación.</t>
  </si>
  <si>
    <t xml:space="preserve">N° de mecanismos que consoliden la percepción de los usuarios y comunidades frente a la gestión corporativa </t>
  </si>
  <si>
    <t>Establecer e implementar mecanismos para la evaluación de la percepción de los usuarios y comunidades frente a la gestión corporativa</t>
  </si>
  <si>
    <t>Establecer e implementar una herramienta de evaluación por áreas al interior de la Corporación</t>
  </si>
  <si>
    <t>N° de herramientas de evaluación por áreas establecidas e implementadas</t>
  </si>
  <si>
    <t>1 herramienta de evaluación establecida e implementada</t>
  </si>
  <si>
    <t>2 mecanismo de evaluación integral</t>
  </si>
  <si>
    <t>Realizar estrategias de fortalecimiento y reconocimiento de experiencias significativas en el cuidado del ambiente y recursos naturales</t>
  </si>
  <si>
    <t>N° estrategias para fortalecer y reconocer las experiencias significativas en el cuidado del ambiente y recursos naturales</t>
  </si>
  <si>
    <t>2 estrategias</t>
  </si>
  <si>
    <t>Debilidad en el ingreso y salida de los bienes adquiridos a través del aplicativo SINAP.</t>
  </si>
  <si>
    <t xml:space="preserve">Inventario de los bienes corporativo desactualizado </t>
  </si>
  <si>
    <t>*Hallazgos
*Investigaciones disciplinarias, penales, fiscales y/o sanciones
*Detrimento patrimonial. 
*Pérdida de imagen</t>
  </si>
  <si>
    <t>Los bienes que se adquieren no se registran de manera adecuada en el Aplicativo SINAP, para tener una administración y control de los mismos</t>
  </si>
  <si>
    <t>N° de herramientas fortalecidas</t>
  </si>
  <si>
    <t>Dos herramienta</t>
  </si>
  <si>
    <t>Cuatro eventos</t>
  </si>
  <si>
    <t>Fortalecimiento de la herramienta tecnológica para mejora la administración, seguimiento y control de los contratos e inventarios de la institución</t>
  </si>
  <si>
    <t xml:space="preserve">Actualización del inventario de la Corporación </t>
  </si>
  <si>
    <t>Baja ejecución de los proyectos corporativos de la vigencia</t>
  </si>
  <si>
    <t>Bajo cumplimiento de los proyectos, afectando el logro de las metas físicas y financieras del Plan de Acción Institucional PAI 2016-2019</t>
  </si>
  <si>
    <t xml:space="preserve">*Pérdida de imagen institucional.
*Hallazgos y/o sanciones Entes de Control. 
*Detrimento del ambiente laboral.
*Remoción del director frente al incumplimiento del PAI. 
</t>
  </si>
  <si>
    <r>
      <t xml:space="preserve">La Corporación tiene implementado dentro del SGC los siguientes procedimientos y directrices:
</t>
    </r>
    <r>
      <rPr>
        <sz val="8"/>
        <rFont val="Verdana"/>
        <family val="2"/>
      </rPr>
      <t xml:space="preserve">-"P-PG-02: PLAN DE ACCIÓN CORPORATIVO
-"P-GP-01: FORMULACIÓN Y GESTIÓN DE PROYECTOS"
"P-GP-02:  MODIFICACIÓN DE PROYECTOS"
"M-GP-02:  MANUAL PARA LA PRESENTACIÓN  DE PROYECTOS"
"P-FC-01:  PRESUPUESTO"
-Definición de responsables de proyectos por resolución.
-Módulo de Proyectos CITA
</t>
    </r>
  </si>
  <si>
    <t>85% o más.</t>
  </si>
  <si>
    <t>Realizar capacitaciones a usuarios externos para la presentación de proyectos a CORPOURABA</t>
  </si>
  <si>
    <t>Capacitar a los funcionarios en marco lógico, herramientas nacionales para gestión de proyectos, cumplimiento de los procesos y procedimientos de proyectos y manejo adecuado del modulo de proyectos</t>
  </si>
  <si>
    <t>3 capacitaciones</t>
  </si>
  <si>
    <t>Porcentaje de proyectos con seguimiento físico y financiero y con cumplimiento de los requisitos</t>
  </si>
  <si>
    <t>Seguimiento a la evaluación parcial de los funcionarios</t>
  </si>
  <si>
    <t>Realizar seguimiento a los movimientos de personal, cumpliendo con los requisitos (actas de entrega, capacitación en puesto de trabajo)</t>
  </si>
  <si>
    <t>Líder de Proceso
Control Interno</t>
  </si>
  <si>
    <t>2 informes Seguimiento</t>
  </si>
  <si>
    <t>N° informes de seguimiento</t>
  </si>
  <si>
    <t>Capacitación del personal para el mejoramiento en la atención al público</t>
  </si>
  <si>
    <t>Bajo nivel recaudo de las rentas ambientales</t>
  </si>
  <si>
    <t xml:space="preserve">Desarrollar actividades de capacitación y Reinducción en la aplicación de los procedimientos y manejo de aplicativos financieros y/o contables.
</t>
  </si>
  <si>
    <t>Implementación del nuevo Aplicativo financiero y contable</t>
  </si>
  <si>
    <t>Revisión y actualización de las políticas y procedimientos para efectuar los recaudos de cartera</t>
  </si>
  <si>
    <t>Políticas y procedimientos revisados y actualizados</t>
  </si>
  <si>
    <t>1 documento actualizado</t>
  </si>
  <si>
    <t>N° de Aplicativos implementados</t>
  </si>
  <si>
    <t xml:space="preserve">*15% o más de incremento de cartera recuperada </t>
  </si>
  <si>
    <t xml:space="preserve">10% de ingresos por sobretasa, tasa y multas entre vigencias.
</t>
  </si>
  <si>
    <t>*Porcentaje (%) de incremento de cartera recuperada</t>
  </si>
  <si>
    <t>Porcentaje de recaudo de ingresos por sobretasa, tasa y multas entre vigencias.</t>
  </si>
  <si>
    <t>Mejorar el recaudo mediante la circularización permanentemente a los deudores sobre las obligaciones pendientes con la Corporación</t>
  </si>
  <si>
    <t>Ineficiencia y falta de efectividad en el ejercicio de la autoridad ambiental</t>
  </si>
  <si>
    <t>Por la falta de comunicación y análisis de la información generada por los diferentes actores, se genera duplicidad de actuaciones, posibles respuestas diferentes e ineficiencia en la gestión</t>
  </si>
  <si>
    <t>Beneficios a particulares por evaluaciones, seguimiento, control y vigilancia con posibilidades de usufructo de funcionarios</t>
  </si>
  <si>
    <t xml:space="preserve">Corrupción y tráfico de influencia en los procesos, evaluación y seguimiento en el ejercicio de control y vigilancia </t>
  </si>
  <si>
    <t xml:space="preserve">Baja oportunidad en las respuesta de trámites y procesos sancionatorios </t>
  </si>
  <si>
    <t>No se alcanza a cumplir con los tiempos establecidos por el SGC, para dar respuestas a los usuarios en las solicitudes y no hay adecuada atención en tiempo en los procesos sancionatorios</t>
  </si>
  <si>
    <t xml:space="preserve">*Daños ambientales
*Mala imagen institucional.
*Hallazgos por entes de control.
*investigaciones y/o sanciones.
</t>
  </si>
  <si>
    <t>Casi seguro (5)</t>
  </si>
  <si>
    <t>Dirección General
Lideres de proceso
Coordinadores de área</t>
  </si>
  <si>
    <t>Lideres de proceso
Coordinadores de área</t>
  </si>
  <si>
    <t>Capacitación y socialización de tema como valores corporativos, código de ética, código único disciplinario</t>
  </si>
  <si>
    <t>N° de capacitaciones y/o socializaciones</t>
  </si>
  <si>
    <t xml:space="preserve">Realización de capacitaciones a los funcionarios en normatividad, procedimientos y aplicativo CITA.
</t>
  </si>
  <si>
    <t xml:space="preserve">3 eventos de capacitación </t>
  </si>
  <si>
    <t>Desarrollar seguimiento quincenal  a los tramites que tienen riesgo de incumplimiento de los tiempos establecidos para dar respuesta a los usuarios</t>
  </si>
  <si>
    <t>4 Capacitaciones y/o socialización</t>
  </si>
  <si>
    <t xml:space="preserve">D-AA-05: CRITERIOS DE EVALUACIÓN DE TRÁMITES AMBIENTALES", 
Reportes generados por CITA y SISF que permiten compartir información controlada de la gestión con otras entidades.
R-MJ-17 Acta de reunión, en donde se establecen compromisos, acuerdos y planes de trabajo.
Seguimiento por parte del Consejo Directivo a la aplicación de la autoridad ambiental.
Procedimientos y documentos del proceso de Autoridad Ambiental </t>
  </si>
  <si>
    <t xml:space="preserve">Herramientas tecnológicas SISF y CITA.
Codigo ética 
Controles, procesos y procedimientios definidos en el SGC
</t>
  </si>
  <si>
    <t>Menor (2)</t>
  </si>
  <si>
    <t>Bajo</t>
  </si>
  <si>
    <t>Adquisición de bienes y servicios sin los requisitos establecidos.</t>
  </si>
  <si>
    <t>Posible adquisición de bienes y/o servicios sin el cumplimiento de los requisitos técnicos, procedimientos y normativa e idoneidad requerido.</t>
  </si>
  <si>
    <t xml:space="preserve">Inventario Actualizado </t>
  </si>
  <si>
    <t xml:space="preserve">1 inventario </t>
  </si>
  <si>
    <t>% del plan de mantenimiento preventivo y calibración elaborados e implementados.</t>
  </si>
  <si>
    <t>100% del plan de mantenimiento preventivo y calibración elaborado e implementad</t>
  </si>
  <si>
    <t>Incumplimiento de las normativas y requerimientos en materia de seguridad y salud laboral</t>
  </si>
  <si>
    <t xml:space="preserve">*Pérdida de imagen institucional.
*Hallazgos y/o sanciones Entes de Control. 
*Detrimento del ambiente Laboral.
*Cierre de la institución
</t>
  </si>
  <si>
    <t>El proceso cuenta entre otros con los siguientes documentos:
-D-TH-03: PLAN DE EMRGENCIA
-P-TH-04: SEGURIDAD Y SALUD EN EL TRABAJO Y
SEGURIDAD INDUSTRIAL
-Auditorias internas y externas</t>
  </si>
  <si>
    <t>Porcentaje de cumplimiento del programa de seguridad y salud en el trabajo</t>
  </si>
  <si>
    <t>Establecimiento e implementación de un programa de  seguridad y salud en el trabajo</t>
  </si>
  <si>
    <t>Por la falta de recursos económicos y de personal, no se realiza de manera integral actividades de seguridad y salud laboral en toda la Corporación, conforme a las normativas y requerimientos de ley</t>
  </si>
  <si>
    <t xml:space="preserve">Capacitar al personal del Laboratorio en temas de seguridad industrial o salud ocupacional </t>
  </si>
  <si>
    <t xml:space="preserve">Corrupción por pérdida de recursos de la Corporación </t>
  </si>
  <si>
    <t xml:space="preserve">Se pueden realizar pagos de recursos de la Corporación de forma irregular por medio de los portales virtuales y cheques sin los soportes legales. </t>
  </si>
  <si>
    <t>*Detrimento patrimonial
*Investigaciones disciplinarias
*Pérdida de imagen
*Déficit fiscal
*Hallazgos y/o sanciones Entes de Control</t>
  </si>
  <si>
    <t>Sobreestimación de los ingresos y de la cartera de la Entidad</t>
  </si>
  <si>
    <t>Elaboración de facturas sin los requisitos, incumpliendo los procedimientos corporativos</t>
  </si>
  <si>
    <t>*Investigaciones disciplinarias
*Pérdida de imagen
*Estados financieros pocos razonables.
*Hallazgos y/o sanciones Entes de Control</t>
  </si>
  <si>
    <t>Implementación de doble clave en los pagos a través de los portales virtuales</t>
  </si>
  <si>
    <t>3 Entidades financiera</t>
  </si>
  <si>
    <t>N° de Entidades financiera con dobles claves implementadas</t>
  </si>
  <si>
    <t>Depuración de la cartera de la Corporación</t>
  </si>
  <si>
    <t>% de cartera depurada</t>
  </si>
  <si>
    <t>10 % de la cartera depurada</t>
  </si>
  <si>
    <t>J</t>
  </si>
  <si>
    <t>A</t>
  </si>
  <si>
    <t>D,O,F,K</t>
  </si>
  <si>
    <t>I,B,C</t>
  </si>
  <si>
    <t>F</t>
  </si>
  <si>
    <t>F,G</t>
  </si>
  <si>
    <t>A,I,L</t>
  </si>
  <si>
    <t>N</t>
  </si>
  <si>
    <t>q</t>
  </si>
  <si>
    <t>a</t>
  </si>
  <si>
    <t>Q</t>
  </si>
  <si>
    <t>A,F</t>
  </si>
  <si>
    <t>H</t>
  </si>
  <si>
    <t>P</t>
  </si>
  <si>
    <t>C</t>
  </si>
  <si>
    <t>R</t>
  </si>
  <si>
    <t>S</t>
  </si>
  <si>
    <t>M</t>
  </si>
  <si>
    <t xml:space="preserve"> </t>
  </si>
  <si>
    <t>E,M</t>
  </si>
  <si>
    <t>T</t>
  </si>
  <si>
    <t>Ext</t>
  </si>
  <si>
    <t>INT</t>
  </si>
  <si>
    <t>j</t>
  </si>
  <si>
    <t>a,b,n</t>
  </si>
  <si>
    <t>a,f</t>
  </si>
  <si>
    <t>a,f,g</t>
  </si>
  <si>
    <t>q,i</t>
  </si>
  <si>
    <t>b</t>
  </si>
  <si>
    <t>b,p</t>
  </si>
  <si>
    <t>k</t>
  </si>
  <si>
    <t>k,h,p</t>
  </si>
  <si>
    <t>c,d,e,m</t>
  </si>
  <si>
    <t>h,p</t>
  </si>
  <si>
    <t>d,e,i</t>
  </si>
  <si>
    <t>a,b,f,g,h,i,p</t>
  </si>
  <si>
    <t>a,b,f,g</t>
  </si>
  <si>
    <t>r</t>
  </si>
  <si>
    <t>a,b,f</t>
  </si>
  <si>
    <t>h,o,p</t>
  </si>
  <si>
    <t>f,g</t>
  </si>
  <si>
    <t>s</t>
  </si>
  <si>
    <t>m,g</t>
  </si>
  <si>
    <t>a,f,i</t>
  </si>
  <si>
    <t>h,i</t>
  </si>
  <si>
    <t>g</t>
  </si>
  <si>
    <t>n,s</t>
  </si>
  <si>
    <t>Legal y de credibilidad</t>
  </si>
  <si>
    <t>Hallazgos y/o sanciones Entes de Control</t>
  </si>
  <si>
    <t>Toma de decisiones basados en normatividad desactualizada</t>
  </si>
  <si>
    <t>Falta de detección de incumplimientos en requisitos de las normas.</t>
  </si>
  <si>
    <t>Decisiones tomadas en contra del deber ser de la corporación</t>
  </si>
  <si>
    <t>Perdida de conocimiento de la corporación</t>
  </si>
  <si>
    <t>Se repiten los servicios no conformes</t>
  </si>
  <si>
    <t>Decisiones que afectan otras áreas o están en contravía del deber ser de la corporación</t>
  </si>
  <si>
    <t>Limitaciones y necesidad de conocimiento específico</t>
  </si>
  <si>
    <t>Decisiones tomadas basadas en información incompleta</t>
  </si>
  <si>
    <t>Se requiere mas personal para realizar control</t>
  </si>
  <si>
    <t>Limitaciones en proyectos, desplazamientos, personal, etc.</t>
  </si>
  <si>
    <t>Menor acceso a recursos</t>
  </si>
  <si>
    <t>Pérdida de tiempo para la ejecución de proyectos.  Pérdida de proyectos</t>
  </si>
  <si>
    <t>Se requiere mas personal para realizar tareas adicionales</t>
  </si>
  <si>
    <t>pérdida de confianza ante financiadores de proyectos y organismos de control.</t>
  </si>
  <si>
    <t>Pérdida de proyectos, proyectos inconclusos o mal ejecutados</t>
  </si>
  <si>
    <t>Presiones sobre recursos y dificultades en el control.</t>
  </si>
  <si>
    <t>Decisiones que van en contravía de algunas normas.</t>
  </si>
  <si>
    <t>Presiones sobre recursos y necesidad de mas personal para el control.</t>
  </si>
  <si>
    <t>Incremento de costos y demoras en contrataciones</t>
  </si>
  <si>
    <t>Demoras en contrataciones o hallazgos de los entes de control</t>
  </si>
  <si>
    <t>pérdida de credibilidad de la corporación y/o hallazgos de los entes de control</t>
  </si>
  <si>
    <t>pérdidas de elementos y/o hallazgos de los entes de control</t>
  </si>
  <si>
    <t>deficiente recuperación de cartera</t>
  </si>
  <si>
    <t>Demora o retrocesos en la ejecución de las actividades financieras y contables, por desconocimiento del cargo (funciones y/o manejo de aplicativos) o ausencia temporal o total del funcionario titular.</t>
  </si>
  <si>
    <t>Fuga de conocimientos de la corporación</t>
  </si>
  <si>
    <t>Cargos sin proveer afectando oportunidad de los trámites</t>
  </si>
  <si>
    <t>Cargos sin proveer afectando oportunidad de los trámites o mayor costo para proveerlos</t>
  </si>
  <si>
    <t>Insatisfacción de usuarios por oportunidad en entrega de resultados o por capacidad para recibir muestras</t>
  </si>
  <si>
    <t>pérdida de muestras y consecuente imagen de la corporación</t>
  </si>
  <si>
    <t>Pérdida de confianza ante resultados del laboratorio</t>
  </si>
  <si>
    <t>Pérdida de confianza ante resultados del laboratorio y/o pérdida de la certificación ISO 17025</t>
  </si>
  <si>
    <t>Presiones de tipo político, sectorial y económico frente a las decisiones administrativas</t>
  </si>
  <si>
    <t>Valoración del riesgo</t>
  </si>
  <si>
    <t>Zona  del riesgo</t>
  </si>
  <si>
    <t>Incumplimientos a requisitos de las normas y/o descertificación</t>
  </si>
  <si>
    <t>Corrupción por pérdida de recursos de la Corporación y/o pérdida de imagen</t>
  </si>
  <si>
    <t xml:space="preserve"> Impacto de Confidencialidad de la Información: Se refiere a la pérdida o revelación de la misma. 
 Impacto de Credibilidad o Imagen: Se refiere a la pérdida de la misma frente a diferentes actores sociales o dentro de la entidad.
 Impacto Legal: Se relaciona con las consecuencias legales para una entidad, determinadas por los riesgos relacionados con el incumplimiento en su función administrativa, ejecución presupuestal y normatividad aplicable.
 Impacto Operativo: Se aplica en la mayoría de las entidades para los procesos clasificados como de apoyo, ya que sus riesgos pueden afectar el normal desarrollo de otros procesos dentro de la misma.
</t>
  </si>
  <si>
    <t>Credibilidad o Imagen</t>
  </si>
  <si>
    <t>Confidencialidad de la Información</t>
  </si>
  <si>
    <t>Alto</t>
  </si>
  <si>
    <t>Medio</t>
  </si>
  <si>
    <t>Extremo</t>
  </si>
  <si>
    <t>x</t>
  </si>
  <si>
    <t>Riesgos</t>
  </si>
  <si>
    <t>Implementar una estrategia de comunicación corporativa</t>
  </si>
  <si>
    <t>Realizar verificación de los documentos de las carpetas físicas de los proyectos y el seguimiento a la ejecución física y financiera</t>
  </si>
  <si>
    <t>X</t>
  </si>
  <si>
    <t xml:space="preserve">Presiones externas para la aprobación de proyectos corporativos </t>
  </si>
  <si>
    <r>
      <t xml:space="preserve">Tipo riesgo
</t>
    </r>
    <r>
      <rPr>
        <b/>
        <sz val="10"/>
        <color indexed="56"/>
        <rFont val="Verdana"/>
        <family val="2"/>
      </rPr>
      <t>Riesgo Estratégico
Riesgos de Imagen
Riesgos Operativos
Riesgos Financieros
Riesgos de Cumplimiento
Riesgos de Tecnología</t>
    </r>
  </si>
  <si>
    <t>Estratégico</t>
  </si>
  <si>
    <t>Cumplimiento</t>
  </si>
  <si>
    <t>imagen</t>
  </si>
  <si>
    <t>operativos</t>
  </si>
  <si>
    <t>Decisiones que hacen que el territorio se ocupe de forma inadecuada</t>
  </si>
  <si>
    <t>Vinculación de personal sin cumplir con perfiles y/o Requisitos</t>
  </si>
  <si>
    <t>al ingresar una novedad por mayor valor</t>
  </si>
  <si>
    <t>Adulteración de registros contables en beneficios de terceros.</t>
  </si>
  <si>
    <t>Riesgo de Corrupción?</t>
  </si>
  <si>
    <t>Sanciones subvaloradas</t>
  </si>
  <si>
    <t>Asesoría en presentación de proyectos y verificación del cumplimiento de requisitos y lazos ara radicación.</t>
  </si>
  <si>
    <t>Funcionarios capacitados en aprobación de proyectos.</t>
  </si>
  <si>
    <t>El proceso cuenta entre otros con los siguientes documentos:
-P-AA-03: ETAPA JURÍDICA,
-P-AA-04: ETAPA TÉCNICA,
-P-AA-07: SEGUIMIENTO Y CONTROL A TRAMITES AMBIENTALES,
-P-AA-08: ATENCIÓN DE INFRACCIONES AMBIENTALES,
-P-AA-11: CONCEPTO TECNICO AMBIENTAL PARA VISITA DE INSPECCION AMBIENTAL 
EN ADJUDICACION BALDIOS,
-D-AA-05: CRITERIOS DE EVALUACIÓN DE TRÁMITES AMBIENTALES",  y
-Manuales de los Usuarios.
-Revisiones periódicas por funcionario e informes de seguimiento de cumplimiento de tiempos para el Consejo Directivo
Por medio del procedimiento "P-DI-01: DETERMINACIÓN DE REQUISITOS RELACIONADOS CON EL SERVICIO" se identificaron los requisitos de los Usuarios en el documento "D-DI-02: REQUISITOS DE LOS USUARIOS" y en caso de incumplimiento de algún requisito, se debe dar tratamiento a través del procedimiento "P-MJ-05: CONTROL DEL TRABAJO Y/O SERVICIO NO CONFORME".
"D-AA-06: TIEMPO DE TRÁMITES AMBIENTALES".
Revisión y actualización de normas a través del Normograma
Participación en el "Comité Interinstitucional de Flora y Fauna Silvestre CIFFA"
Auditorias internas y externas</t>
  </si>
  <si>
    <t>Gestionar y participar en los comités interinstitucionales para coordinar la aplicación de la normatividad y el ejercicio de la autoridad ambiental</t>
  </si>
  <si>
    <t>N° de comités interinstitucional</t>
  </si>
  <si>
    <t xml:space="preserve">4 Comités </t>
  </si>
  <si>
    <t xml:space="preserve">Líder de proceso
Coordinador Administrativo
Contratación
Almacén
</t>
  </si>
  <si>
    <t>Capacitar a los coordinadores de los proyectos: estudios de mercado (planeación), identificación de riesgos, manuales y procedimientos de contratación y de Almacén</t>
  </si>
  <si>
    <t>Incumplimiento presiones políticas, económicas y/o sociales de las directrices normativas y políticas de ordenamiento ambiental regional y local</t>
  </si>
  <si>
    <r>
      <t xml:space="preserve">Capacitación, seguimiento a planes y compartir información a nivel directivo </t>
    </r>
    <r>
      <rPr>
        <b/>
        <sz val="10"/>
        <color indexed="10"/>
        <rFont val="Verdana"/>
        <family val="2"/>
      </rPr>
      <t>acciones legales y planes de mejora. Compartir información con entes externos.</t>
    </r>
  </si>
  <si>
    <t>Aceptar</t>
  </si>
  <si>
    <t>Prestar servicios sin elaborar factura.</t>
  </si>
  <si>
    <t>legal</t>
  </si>
  <si>
    <t>Modificación sitios de muestra y/o de resultados por presiones o dadivas de los usuarios.</t>
  </si>
  <si>
    <t>Pérdida de confianza ante financiadores de proyectos y organismos de control.</t>
  </si>
  <si>
    <t>Selección de proyectos favoreciendo intereses de terceros</t>
  </si>
  <si>
    <t>financieros</t>
  </si>
  <si>
    <t>07</t>
  </si>
  <si>
    <t>Manejo inapropiado u omision de informacion por parte de los usuarios y/o servidores publicos  para beneficios particulares o de terceros</t>
  </si>
  <si>
    <t>Fallas técnicas y/o eléctrica de los equipos o conexiones internas durante el desarrollo de la prueba.</t>
  </si>
  <si>
    <t>Técnico</t>
  </si>
  <si>
    <t>Presupuesto</t>
  </si>
  <si>
    <t>Tecnológico</t>
  </si>
  <si>
    <t xml:space="preserve">Falta de personal para la realización oportuna de los analisis. Falta de oportunidad en la alimentación del CITA, para la generacion </t>
  </si>
  <si>
    <t>Financiero</t>
  </si>
  <si>
    <t>Tecnología</t>
  </si>
  <si>
    <t>catastrófico (5)</t>
  </si>
  <si>
    <t>Riesgo Puro</t>
  </si>
  <si>
    <t>probabilidad</t>
  </si>
  <si>
    <t>cat riesgo</t>
  </si>
  <si>
    <t>Eval riesgo</t>
  </si>
  <si>
    <t>probabilidad2</t>
  </si>
  <si>
    <t>Impacto3</t>
  </si>
  <si>
    <t>Eval riesgo4</t>
  </si>
  <si>
    <t>Total</t>
  </si>
  <si>
    <t>Total general</t>
  </si>
  <si>
    <t>Riesgo Remanente</t>
  </si>
  <si>
    <t>Cuenta de Impacto</t>
  </si>
  <si>
    <t>(Todas)</t>
  </si>
  <si>
    <t>Los entes territorial externos toman decisiones sin tener en cuental la normatividad y los determinantes ambientales vigente.</t>
  </si>
  <si>
    <t>Pérdida del conocimiento de la Corporación en materia de ordenamiento ambiental territorial</t>
  </si>
  <si>
    <t>Técnicos que no tienen en cuenta el ordenamiento ambiental del territorio en sus conceptos.</t>
  </si>
  <si>
    <t>Cada dependencia (MADS, MAVDT, Mintransporte, Gobernación, etc) emiten políticas, escalas y enfoques diferentes que en algunas situaciones no se articulan y/o son contrarias.</t>
  </si>
  <si>
    <t>Desactualización de los funcionarios de la Corporación en materia legal del ordenamiento ambiental territorial</t>
  </si>
  <si>
    <t>Los instrumentos de ordenamiento no incluyan la totalidad de los estudios requeridos por ley para definición de determinantes ambientales.</t>
  </si>
  <si>
    <t>Rechazo de proyectos presentados por incumplimiento de requisitos de norma o de formulación</t>
  </si>
  <si>
    <t>Aprobación de proyectos sin el cumplimiento de requisitos.</t>
  </si>
  <si>
    <t>Incumplimiento en las metas físicas y financieras de los proyectos</t>
  </si>
  <si>
    <t>Falta de tiempo de los líderes de procesos</t>
  </si>
  <si>
    <t>- Diferentes percepciones de la gestión corporativa por los grupos poblacionales en la jurisdicción 
- Presiones de tipo polìtico, sectorial y económico frente a las decisiones administrativas</t>
  </si>
  <si>
    <t>Recursos limitados económicos, técnicos e infraestructura para el ejercicio de la autoridad ambiental  -Aplicación de la autoridad ambiental, con limitaciones en las evaluaciones técnicas, jurídicas y administrativas que aseguren la sostenibilidad ambiental  -Iniciar trámites ambientales sin el lleno de los requisitos. -No cumplimiento de los tiempos establecidos para las respuestas a los usuarios. -Sanciones subvaloradas -Iniciar trámites ambientales sin el lleno de los requisitos.</t>
  </si>
  <si>
    <t>Cultura de la ilegalidad  -Acciones de hecho como mecanismo de protestas, cierres de vía, amenazas -Orientaciones de desarrollo del orden nacional, departamental y municipal desconociendo la variable ambiental</t>
  </si>
  <si>
    <t>Desarticulación interinstitucional entre los actores responsables de aplicar la autoridad ambiental -Normatividad con dificultad de interpretación y aplicación en el territorio. -Traslape de competencias frente al ejercicio de autoridad ambiental -Presencia de actores armados, narcotráfico, cultivos ilícitos</t>
  </si>
  <si>
    <t>Desconocimiento de las normas y procedimientos en el tema contractual por parte de los proveedores -Direccionamiento de contratación  en favor de un tercero -Debilidad en la planeación de los procesos contractuales e identificación de los riesgos. -herramientas con debilidades para la administración y seguimiento de contratos y poca cultura de los funcionarios para el adecuado uso. -Desconocimiento de los procedimientos de los funcionarios (estudios previos, informes supervisión) -Pagos realizados sin cumplimiento de requisitos un contrato -Recibir un bien sin cumplir con las especificaciones del contrato</t>
  </si>
  <si>
    <t>Inventarios de los bienes de la Entidad desactualizado -Rotación de personal sin la previa capacitación en el nuevo cargo. -Poca presencia de oferentes de bienes y servicios en la región -Poca cultura de los oferentes en la busqueda de los procesos contractuales a través de las herramientas tecnológicas (SECOP).</t>
  </si>
  <si>
    <t>Escasa capacidad de pago de deudas de los usuarios.Dilatación e/o incumplimiento intencional de pago de deudas por parte de los usuarios.Manipulación o adulteración intencional de información de deudores, planes, programas y proyectos, contenidos en los sistemas y archivo.Información errónea en la identificación de los deudores (Nombre, número de cédula y/o dirección).No se identifican claramente los usuarios que adeudan a la Entidad y/o la información para realizar el cobro.</t>
  </si>
  <si>
    <t>Realización a destiempo o extemporánea de las etapas del proceso administrativo de cobro. -Las acciones o políticas establecidas Para el recaudo de cartera para las vigencias anteriores no han sido eficaces.</t>
  </si>
  <si>
    <t xml:space="preserve">Rotación de personal sin la previa capacitación en el nuevo cargo. -Debilidades en las políticas y procedimientos internos para el recaudo de la cartera -Facturación sin cumplir con los procedimientos </t>
  </si>
  <si>
    <t>Debilidades en los controles en la conciliación y revisoría fiscal.  -Exceso de confianza en el manejo de los portales bancarios (super usuarios) -Destinación indebida de los recursos públicos. -Falta de valores y responsabilidad frente a los cargos asignados</t>
  </si>
  <si>
    <t>La Región no ofrece perfiles especializados  -Mayores cargos y Salarios y de las Entidades del SINA en relación con la planta de Cargos de la Corporación. -La CNSC no convoca con frecuencia los procesos de concursos  -Cuando se inician los procesos de concursos no se desarrollan con la celeridad  -Recortes económicos en el Presupuesto Nacional -Falta de valores y responsabilidad frente a los cargos asignados</t>
  </si>
  <si>
    <t>Alta carga laboral de los funcionarios -Movilidad del personal sin una revisión integral -Baja ejecución y seguimiento del Plan de capacitación, Bienestar e Incentivos -Evaluación y seguimiento a los funcionarios con deficiencia</t>
  </si>
  <si>
    <t>Debilidad institucional frente al establecimiento e implementación de un sistema de gestión, seguridad y salud en el trabajo -Direccionamiento de vinculación personal en favor de un tercero</t>
  </si>
  <si>
    <t>Problemas de los servicios de energía, agua y/o teléfono. -Resultados errados presentados en las pruebas de intercalibración de desempeño. IDEAM - PICCAP. -Derrames de la muestra durante  la manipulacion.</t>
  </si>
  <si>
    <t>Resultados errados presentados en las pruebas de intercalibración de desempeño. IDEAM - PICCAP. -Situaciones encontradas en la auditoria INSITU y perdidas de pruebas de desempeño que generen no conformidades.</t>
  </si>
  <si>
    <t>descripción</t>
  </si>
  <si>
    <t>Evaluación Riesgo P</t>
  </si>
  <si>
    <t>Impacto P</t>
  </si>
  <si>
    <t>Probabilidad P</t>
  </si>
  <si>
    <t>Probabilidad R</t>
  </si>
  <si>
    <t>Impacto R</t>
  </si>
  <si>
    <t>Etiquetas de fila</t>
  </si>
  <si>
    <t>(en blanco)</t>
  </si>
  <si>
    <t>Etiquetas de columna</t>
  </si>
  <si>
    <t>Cuenta de Evaluación Riesgo P</t>
  </si>
  <si>
    <t>Cuenta de Nueva Evaluación</t>
  </si>
  <si>
    <t xml:space="preserve">Descripción del riesgo </t>
  </si>
  <si>
    <t xml:space="preserve">Acción u omisión </t>
  </si>
  <si>
    <t xml:space="preserve">Uso del poder </t>
  </si>
  <si>
    <t xml:space="preserve">Desviar la gestión de lo público </t>
  </si>
  <si>
    <t xml:space="preserve">Beneficio privado </t>
  </si>
  <si>
    <t xml:space="preserve">Posibilidad de recibir o solicitar cualquier dádiva o beneficio a nombre propio o de terceros con el fin de celebrar un contrato. </t>
  </si>
  <si>
    <t>tipos de riesgo</t>
  </si>
  <si>
    <t>Gestión</t>
  </si>
  <si>
    <t>Corrupción</t>
  </si>
  <si>
    <t>Seguridad digital</t>
  </si>
  <si>
    <t>riesgos de gestión</t>
  </si>
  <si>
    <t>Estratégicos</t>
  </si>
  <si>
    <t>Gerenciales</t>
  </si>
  <si>
    <t>Operativos</t>
  </si>
  <si>
    <t>Financieros</t>
  </si>
  <si>
    <t>Tecnológicos</t>
  </si>
  <si>
    <t>Imagen o reputacional</t>
  </si>
  <si>
    <t>RIESGO</t>
  </si>
  <si>
    <t>ACTIVO</t>
  </si>
  <si>
    <t>DESCRIPCIÓN DEL RIESGO</t>
  </si>
  <si>
    <t>AMENAZA</t>
  </si>
  <si>
    <t>TIPO</t>
  </si>
  <si>
    <t>CAUSA/</t>
  </si>
  <si>
    <t>VULNERABILIDAD</t>
  </si>
  <si>
    <t>CONSECUENCIAS</t>
  </si>
  <si>
    <t>Base de datos de nómina</t>
  </si>
  <si>
    <t>Pérdida</t>
  </si>
  <si>
    <t>de la integridad</t>
  </si>
  <si>
    <t>La pérdida de la integridad de la base de datos de nómina.</t>
  </si>
  <si>
    <t>Modificación</t>
  </si>
  <si>
    <t>No autorizada</t>
  </si>
  <si>
    <t>Falta de políticas de seguridad digital</t>
  </si>
  <si>
    <t>Posibles consecuencias que pueda enfrentar la entidad o el proceso a causa de la materialización del riesgo (legales, económicas, sociales, reputacionales, confianza en el ciudadano).</t>
  </si>
  <si>
    <t>Ej.: posible retraso en el pago de nómina.</t>
  </si>
  <si>
    <t xml:space="preserve">Ausencia de políticas de control de acceso </t>
  </si>
  <si>
    <t xml:space="preserve">Contraseñas sin protección </t>
  </si>
  <si>
    <t xml:space="preserve">Autenticación débil </t>
  </si>
  <si>
    <t xml:space="preserve">N.° </t>
  </si>
  <si>
    <t xml:space="preserve">El riesgo de corrupción se materializa podría? </t>
  </si>
  <si>
    <t xml:space="preserve">Si </t>
  </si>
  <si>
    <t>No</t>
  </si>
  <si>
    <t xml:space="preserve">¿Afectar al grupo de funcionarios del proceso? </t>
  </si>
  <si>
    <t xml:space="preserve">¿Afectar el cumplimiento de metas y objetivos de la dependencia? </t>
  </si>
  <si>
    <t xml:space="preserve">¿Afectar el cumplimiento de misión de la entidad? </t>
  </si>
  <si>
    <t xml:space="preserve">¿Afectar el cumplimiento de la misión del sector al que pertenece la entidad? </t>
  </si>
  <si>
    <t xml:space="preserve">¿Generar pérdida de confianza de la entidad, afectando su reputación? </t>
  </si>
  <si>
    <t xml:space="preserve">¿Generar pérdida de recursos económicos? </t>
  </si>
  <si>
    <t xml:space="preserve">¿Afectar la generación de los productos o la prestación de servicios? </t>
  </si>
  <si>
    <t xml:space="preserve">¿Dar lugar al detrimento de calidad de vida de la comunidad por la pérdida del bien, servicios o recursos públicos? </t>
  </si>
  <si>
    <t xml:space="preserve">¿Generar pérdida de información de la entidad? </t>
  </si>
  <si>
    <t xml:space="preserve">¿Generar intervención de los órganos de control, de la Fiscalía u otro ente? </t>
  </si>
  <si>
    <t xml:space="preserve">¿Dar lugar a procesos sancionatorios? </t>
  </si>
  <si>
    <t xml:space="preserve">¿Dar lugar a procesos disciplinarios? </t>
  </si>
  <si>
    <t xml:space="preserve">¿Dar lugar a procesos fiscales? </t>
  </si>
  <si>
    <t xml:space="preserve">¿Dar lugar a procesos penales? </t>
  </si>
  <si>
    <t xml:space="preserve">¿Generar pérdida de credibilidad del sector? </t>
  </si>
  <si>
    <t xml:space="preserve">¿Ocasionar lesiones físicas o pérdida de vidas humanas? </t>
  </si>
  <si>
    <t xml:space="preserve">¿Afectar la imagen regional? </t>
  </si>
  <si>
    <t xml:space="preserve">¿Afectar la imagen nacional? </t>
  </si>
  <si>
    <t xml:space="preserve">¿Generar daño ambiental? </t>
  </si>
  <si>
    <t>IMPACTO</t>
  </si>
  <si>
    <t>Cálculo Impacto de Corrupción</t>
  </si>
  <si>
    <t>Filtro para riesgo de corrupción</t>
  </si>
  <si>
    <t>Definición riesgo de seguridad digital</t>
  </si>
  <si>
    <t xml:space="preserve">Asignación del responsable </t>
  </si>
  <si>
    <t xml:space="preserve">Segregación y autoridad del responsable </t>
  </si>
  <si>
    <t xml:space="preserve">Periodicidad </t>
  </si>
  <si>
    <t xml:space="preserve">Propósito </t>
  </si>
  <si>
    <t>Si (15)</t>
  </si>
  <si>
    <t>No (0)</t>
  </si>
  <si>
    <t>Adec (15)</t>
  </si>
  <si>
    <t>No adec (0)</t>
  </si>
  <si>
    <t>Oport (15)</t>
  </si>
  <si>
    <t>No Oport (0)</t>
  </si>
  <si>
    <t>Prevenir (15)</t>
  </si>
  <si>
    <t>Detectar (10)</t>
  </si>
  <si>
    <t>No control (0)</t>
  </si>
  <si>
    <t xml:space="preserve">Cómo se realiza la actividad de control </t>
  </si>
  <si>
    <t>Confiable (15)</t>
  </si>
  <si>
    <t>No Conf (0)</t>
  </si>
  <si>
    <t xml:space="preserve">Qué pasa con observaciones o desviaciones  </t>
  </si>
  <si>
    <t>investiga (15)</t>
  </si>
  <si>
    <t>No invest(0)</t>
  </si>
  <si>
    <t xml:space="preserve">Evidencia de la ejecución del control </t>
  </si>
  <si>
    <t>Completa (10)</t>
  </si>
  <si>
    <t>Incomp (5)</t>
  </si>
  <si>
    <t>No existe (0)</t>
  </si>
  <si>
    <t>Laboratorio</t>
  </si>
  <si>
    <t>Manejo inapropiado de los resultados por parte de los  servidores publicos  para beneficios particulares o de terceros.</t>
  </si>
  <si>
    <t>R1 Acceso no autorizado o indebido a la información contenida en los recursos o servicios tecnológicos de la Entidad atribuibles a los componentes tecnológicos que los soportan</t>
  </si>
  <si>
    <t>R10 Manipulación en el registro de los bienes</t>
  </si>
  <si>
    <t>R11 Utilizar en provecho propio o de terceros bienes, insumos o infraestructura de la entidad</t>
  </si>
  <si>
    <t>R12 Ocultar, desaparecer o divulgar información y/o documentación para beneficio propio o de terceros</t>
  </si>
  <si>
    <t>R15 Indebida representación y defensa judicial para favorecer al demandante o terceros</t>
  </si>
  <si>
    <t>R18 No contestar o contestar extemporáneamente para obtener un provecho en beneficio propio o de un tercero</t>
  </si>
  <si>
    <t>R19 No cobrar, cobrar adicional o desviar el cobro en beneficio particular o de un tercero, por acción o por omisión</t>
  </si>
  <si>
    <t>R21 Favorecer en la asignación de PGN, sin contar con un soporte técnico ni justificación, beneficiando a un particular o tercero</t>
  </si>
  <si>
    <t>R22 Manejo indebido de información presupuestal clasificada o no oficial</t>
  </si>
  <si>
    <t>R23 Aprobación de modificaciones presupuestales sin el cumplimiento de los requisitos en beneficio de un tercero</t>
  </si>
  <si>
    <t>R24 Cobro de dádivas para la agilización de los trámites presupuestales</t>
  </si>
  <si>
    <t>R25 Presentación de información de ejecución presupuestal falsa y/o alterada</t>
  </si>
  <si>
    <t>R26 Negociar y/o pactar operaciones y decisiones en condiciones desfavorables para la Nación en beneficio de terceros</t>
  </si>
  <si>
    <t>R29 Negociar y/o pactar operaciones de la gestión de liquidez en condiciones desfavorables para la Nación.</t>
  </si>
  <si>
    <t>R3 Manipular las certificaciones laborales para beneficio particular o de terceros</t>
  </si>
  <si>
    <t>R31 Divulgar información con carácter reservado de manera intencional</t>
  </si>
  <si>
    <t>R32 Reconocer y pagar o no, bonos pensionales y otorgar garantías de pensión mínima que no se ajustan a la normatividad en beneficio propio o de un tercero</t>
  </si>
  <si>
    <t>R33 Manipular la emisión de conceptos y/o reportes para favorecer intereses particulares (El proceso conceptual sobre las valoraciones de las obligaciones contingentes y sobre las operaciones de deuda)</t>
  </si>
  <si>
    <t>R34 Pactar operaciones en condiciones desfavorables para la Nación en beneficio propio o de un tercero</t>
  </si>
  <si>
    <t>R35 Manipulación o adulteración del Sistema de Información Financiera en beneficio propio o de terceros</t>
  </si>
  <si>
    <t>R36 Acomodar el contenido de los proyectos de decretos, resoluciones y demás actos y/o actuaciones administrativas, para beneficio propio o de terceros</t>
  </si>
  <si>
    <t>R37 Manipular la revisión de proyectos de decretos, resoluciones y demás actos y/o actuaciones administrativas, para beneficio propio o de terceros</t>
  </si>
  <si>
    <t>R38 Ocultar, Omitir, Adulterar o adicionar información/documentación de la fiscalización, para beneficio propio o de terceros</t>
  </si>
  <si>
    <t>R39 Proyectos de Ley o de Acto Legislativo o proyectos de concepto ajustados a intereses particulares</t>
  </si>
  <si>
    <t>R4 Manipular la liquidación de la nómina</t>
  </si>
  <si>
    <t>R41 Divulgación de información no clara, oportuna y confiable de manera mal intencionada en beneficio propio o partes interesadas</t>
  </si>
  <si>
    <t>R42 Omisión y/o modificación de la información de la entidad por parte de los funcionarios de la Oficina de Control Interno, suministrada al proceso Evaluación Independiente, con el fin de beneficiar a un tercero</t>
  </si>
  <si>
    <t>R43 Ocultar y /o adulterar información y/o documentación relevante para la suscripción de los contratos de concurrencia.</t>
  </si>
  <si>
    <t>R44 Constreñir o inducir a un tercero para que de o prometa a agente(s) del proceso dinero o cualquier otra dádiva.</t>
  </si>
  <si>
    <t>R45 Ocultar o adulterar información/documentación, para beneficio propio o de terceros o para tramitar el retiro de recursos del FONPET</t>
  </si>
  <si>
    <t>R46 Ocultar o adulterar información/documentación, para beneficio propio o de tercero o de la entidad cuyo pasivo se valida</t>
  </si>
  <si>
    <t>R47 Validar pasivos pensionales que no se ajustan a la normatividad en beneficio propio o de un tercero o de la entidad territorial</t>
  </si>
  <si>
    <t>R48 Divulgación indebida o imprecisa de información reservada o publica sobre las historias laborales, calculos actuariales, retiros de Fonpet o todos los procesos relacionados con pasivos pensionales de las entidades territoriales.</t>
  </si>
  <si>
    <t>R5 Favorecer y/o perjudicar a los sujetos procesales dentro del proceso disciplinario</t>
  </si>
  <si>
    <t>R50 Manipulacion o modificacion no segura en el Proceso de Reporte de Pasivos Pensionales del Sector Central al ser cargados o reportados al Sistema de Informacion del Fonpet SIF que no se ajuste a la normatividad, en beneficio propio o de un tercero.</t>
  </si>
  <si>
    <t>R51 Inadecuada asignación de recursos en beneficio propío y/o de un tercero</t>
  </si>
  <si>
    <t>R52 Manipulación o alteración malintencionada de la información del Sistema General de Regalías para beneficio propio o de un tercero.</t>
  </si>
  <si>
    <t>R53 Contratación de operaciones de crédito público en condiciones desfavorables para las entidades diferentes de la Nación</t>
  </si>
  <si>
    <t>R54 Operaciones de saneamiento en condiciones desfavorables</t>
  </si>
  <si>
    <t>R55 Pérdida o mal uso de la información que soporta las investigaciones disciplinarias que adelanta el proceso.</t>
  </si>
  <si>
    <t>R56 Incumplimiento del proceso de recuperación de cartera de la Nación</t>
  </si>
  <si>
    <t>R57 Manipulación, modificación o consulta indebida o no segura en el Programa PASIVOCOL , las historias laborales o los calculos actuariales del proyecto de Historias Laborales del MHCP sobre el pasivo pensional por parte de las entidades territoriales</t>
  </si>
  <si>
    <t>R58 Viabilizar un programa de saneamiento fiscal y financiero de una Empresa Social del Estado que no cumple con los criterios definidos, para beneficio propio o de terceros</t>
  </si>
  <si>
    <t>R59 Divulgar información con carácter reservado</t>
  </si>
  <si>
    <t>R6. Realizar pagos o movimientos financieros obteniendo beneficios propios o favoreciendo a terceros</t>
  </si>
  <si>
    <t>R7 Manipular la contratación del Ministerio Hacienda</t>
  </si>
  <si>
    <t>R8 Recibir y pagar obras, bienes o labores contratadas, que no cumplan con los requerimientos contractuales en beneficio propio o de un tercero</t>
  </si>
  <si>
    <t>R9 Hurto de bienes de propiedad del Ministerio para beneficio particular</t>
  </si>
  <si>
    <t>si</t>
  </si>
  <si>
    <t>no</t>
  </si>
  <si>
    <t>riesgo</t>
  </si>
  <si>
    <t>proyectos</t>
  </si>
  <si>
    <t>no corrupción</t>
  </si>
  <si>
    <t>educación</t>
  </si>
  <si>
    <t>Realizar acciones de dinamización en educación ambiental a un particular con el fin de cumplir con un requisito de un plan de manejo</t>
  </si>
  <si>
    <t>??</t>
  </si>
  <si>
    <t>autoridad ambiental</t>
  </si>
  <si>
    <t>corrupcion</t>
  </si>
  <si>
    <t>ojo</t>
  </si>
  <si>
    <t>corrupción</t>
  </si>
  <si>
    <t>PGT</t>
  </si>
  <si>
    <t>.</t>
  </si>
  <si>
    <t>AGC</t>
  </si>
  <si>
    <t>Contratación</t>
  </si>
  <si>
    <t>Hoja 1. Extablecimiento del Contexto</t>
  </si>
  <si>
    <t>Tipología</t>
  </si>
  <si>
    <t>Nombre</t>
  </si>
  <si>
    <t>Hoja 3. Análisis de Riesgos - Riesgo Inherente</t>
  </si>
  <si>
    <t>MAPA DE RIESGOS</t>
  </si>
  <si>
    <t>Zona de Riesgo</t>
  </si>
  <si>
    <t>Hoja 4. Evaluación de Riesgos</t>
  </si>
  <si>
    <t>Clasificación Diseño</t>
  </si>
  <si>
    <t>Resultado</t>
  </si>
  <si>
    <t>Hoja 5. Riesgo Residual</t>
  </si>
  <si>
    <t>Calificación - Riesgo Inherente</t>
  </si>
  <si>
    <t>Calificación - Riesgo Residual</t>
  </si>
  <si>
    <t>Financiera y Contable</t>
  </si>
  <si>
    <t>Autoliquidación y/o reporte de usuarios</t>
  </si>
  <si>
    <t>Demoras y/o errores en la liquidación de las tasas</t>
  </si>
  <si>
    <t>Recursos e Infraestructura</t>
  </si>
  <si>
    <t>* Problemas con el software 
* Errores Humanos</t>
  </si>
  <si>
    <t>Ataques por virus informáticos</t>
  </si>
  <si>
    <t>Errores humano en el manejo de la información</t>
  </si>
  <si>
    <t>Autoridad Ambiental</t>
  </si>
  <si>
    <t>Información aislada y/o inconvenientes con los sistemas de información</t>
  </si>
  <si>
    <t>Pocos recursos para licencias de software</t>
  </si>
  <si>
    <t>Errores humanos, Incumplimiento actividades de mantenimiento</t>
  </si>
  <si>
    <t>Dotar de equipos de computo para el desarrollo de sus funciones.</t>
  </si>
  <si>
    <t>Pérdida de equipos de la Corporación</t>
  </si>
  <si>
    <t>Todos los procesos</t>
  </si>
  <si>
    <t>Contar con la información requerida por los funcionarios y entes externos</t>
  </si>
  <si>
    <t>Errores Humano, Intereses particulares</t>
  </si>
  <si>
    <t>Cambios en el personal encargado de los aplicativos o los sistemas de información</t>
  </si>
  <si>
    <t>Talento Humano</t>
  </si>
  <si>
    <t>Cambios no autorizados, erróneos o fraudulentos a programas
Acceso no autorizado</t>
  </si>
  <si>
    <t>Manipulación indebida de la información.</t>
  </si>
  <si>
    <t>*Indisponibilidad de los Canales (WAN, LAN), Servidores y correo electrónico por daños en la infraestuctura de red o por fallas de energía.</t>
  </si>
  <si>
    <t>Ataques a la red de datos y/o internet</t>
  </si>
  <si>
    <t>Daños en la red de datos o internet</t>
  </si>
  <si>
    <t>Pérdida de disponibilidad de los servicios de correo electrónico, Internet, telefonía, paquetes de ofimática y Antivirus.</t>
  </si>
  <si>
    <t>La pérdida de disponibilidad de estos servicios genera el aislamiento de la Corporación con sus usuarios y/o entre funcionarios, adicionalmente sin internet no se puede tener acceso a los aplicativos corporativos y sin paquetes ofimáticos el proceso sufre retrasos</t>
  </si>
  <si>
    <t>La pérdida de diisponibilidad causa retrasos en los procesos y actividades realizadas por fuera del aplicativo.</t>
  </si>
  <si>
    <t>La manipulación indebida puede causar hallazgos de entes de control y pérdida de confianza de los usuarios</t>
  </si>
  <si>
    <t>Planeación Global del Territorio
Mejoramiento del SGC</t>
  </si>
  <si>
    <t>* Capacitación a los funcionarios y contratistas sobre el manejo de la información
* Establecimiento de controles para instalación de software, descarga de archivos y/o restricciones de acceso a internet.
* Procedimientos documentados para el manejo de TI y seguridad de la Información.
* Proveedores realizan sus desarrollos y pruebas en ambientes de prueba.
* En contratos se exige la documentación de los procesos informáticos
* Campañas y desarrollos nuevos para incluir la información sensible en los aplicativos corporativos
* Capacitación a los funcionarios y contratistas en seguridad de la información</t>
  </si>
  <si>
    <t>Columna1</t>
  </si>
  <si>
    <t>Moderado</t>
  </si>
  <si>
    <t>Menor</t>
  </si>
  <si>
    <t>Pérdida de la Disponibilidad</t>
  </si>
  <si>
    <t>Pérdida de la Integridad</t>
  </si>
  <si>
    <t>Activo</t>
  </si>
  <si>
    <t>CITA</t>
  </si>
  <si>
    <t>Control de Trámites</t>
  </si>
  <si>
    <t>Control Sancionatorio</t>
  </si>
  <si>
    <t>Control Contratación</t>
  </si>
  <si>
    <t>Acciones correctivas</t>
  </si>
  <si>
    <t>SINAP</t>
  </si>
  <si>
    <t>Control Presupuesto</t>
  </si>
  <si>
    <t>Control Tesorería</t>
  </si>
  <si>
    <t>Contabilidad</t>
  </si>
  <si>
    <t>Control Activos</t>
  </si>
  <si>
    <t>Indicadores ejecución proyectos</t>
  </si>
  <si>
    <t>Indicadores Ejecución Financiera</t>
  </si>
  <si>
    <t>Indicadores Ejecución Financiera proyectos</t>
  </si>
  <si>
    <t>Aplicación de la autoridad ambiental</t>
  </si>
  <si>
    <t>SISF</t>
  </si>
  <si>
    <t>Control salvoconductos movilización forestal</t>
  </si>
  <si>
    <t>TASAS</t>
  </si>
  <si>
    <t>Tasas retributivas</t>
  </si>
  <si>
    <t>SIGMA</t>
  </si>
  <si>
    <t>Ubicación espacial de concesiones de agua.</t>
  </si>
  <si>
    <t>GIS</t>
  </si>
  <si>
    <t>Información cartográfica.</t>
  </si>
  <si>
    <t>GIS MINERIA</t>
  </si>
  <si>
    <t>Ubicación de licencias mineras.</t>
  </si>
  <si>
    <t>IO/CITA</t>
  </si>
  <si>
    <t>Préstamo de expedientes</t>
  </si>
  <si>
    <t>Gestión del talento humano</t>
  </si>
  <si>
    <t>Activo de información</t>
  </si>
  <si>
    <t>Dueño</t>
  </si>
  <si>
    <t>Tipo de activo</t>
  </si>
  <si>
    <t>Criticidad del</t>
  </si>
  <si>
    <t>Reportes cumplimiento funciones</t>
  </si>
  <si>
    <t>DG</t>
  </si>
  <si>
    <t>información</t>
  </si>
  <si>
    <t>Balances presupuesto</t>
  </si>
  <si>
    <t>Quejas y reclamos</t>
  </si>
  <si>
    <t>Coord. SGC</t>
  </si>
  <si>
    <t>Software e información</t>
  </si>
  <si>
    <t>Baja</t>
  </si>
  <si>
    <t>MS EXCHANGE</t>
  </si>
  <si>
    <t>Correo Corporativo</t>
  </si>
  <si>
    <t>Sub SPOT</t>
  </si>
  <si>
    <t>Servicios</t>
  </si>
  <si>
    <t>Antivirus y antispam</t>
  </si>
  <si>
    <t>Software de seguridad</t>
  </si>
  <si>
    <t>Directorio Activo</t>
  </si>
  <si>
    <t>Acceso a servicios</t>
  </si>
  <si>
    <t>INTRANET</t>
  </si>
  <si>
    <t>Servicio de información</t>
  </si>
  <si>
    <t>Media</t>
  </si>
  <si>
    <t>OWNCLOUD</t>
  </si>
  <si>
    <t>Servicio de respaldo</t>
  </si>
  <si>
    <t>Profesional Proyectos</t>
  </si>
  <si>
    <t>Profesional planeación</t>
  </si>
  <si>
    <t>Redes Sociales</t>
  </si>
  <si>
    <t>Comunicaciones</t>
  </si>
  <si>
    <t>Página WEB</t>
  </si>
  <si>
    <t>Subd. SGAA</t>
  </si>
  <si>
    <t>Liquidaciones prestaciones Sociales</t>
  </si>
  <si>
    <t>Prof Talento Humano</t>
  </si>
  <si>
    <t>Información exámenes e ingreso e historia clínica</t>
  </si>
  <si>
    <t>Médico laboral</t>
  </si>
  <si>
    <t>Carpetas</t>
  </si>
  <si>
    <t>Control de acceso</t>
  </si>
  <si>
    <t>Control ingreso funcionarios</t>
  </si>
  <si>
    <t>Archivo</t>
  </si>
  <si>
    <t>Hojas de vida</t>
  </si>
  <si>
    <t>Prof Talent</t>
  </si>
  <si>
    <t>Sec general</t>
  </si>
  <si>
    <t>Información</t>
  </si>
  <si>
    <t>Almacenista</t>
  </si>
  <si>
    <t>Sub AFC</t>
  </si>
  <si>
    <t>SIIF</t>
  </si>
  <si>
    <t>Transversal</t>
  </si>
  <si>
    <t>Servicios de Impresión</t>
  </si>
  <si>
    <t>Documentos</t>
  </si>
  <si>
    <t>Todo el personal</t>
  </si>
  <si>
    <t>Herramientas ofimáticas</t>
  </si>
  <si>
    <t>Servicios de red</t>
  </si>
  <si>
    <t>Vigilancia Electrónica</t>
  </si>
  <si>
    <t>Medios Externos de Almacenamiento</t>
  </si>
  <si>
    <t>VOiP</t>
  </si>
  <si>
    <t>Acceso internet</t>
  </si>
  <si>
    <t>TERANAS</t>
  </si>
  <si>
    <t>[1] (Ley 1581 de 2012 / Ley 1712 de 2014)</t>
  </si>
  <si>
    <t>SECOP</t>
  </si>
  <si>
    <t>Analítica</t>
  </si>
  <si>
    <t>Control de Informes de análisis
Controles ISO 17025</t>
  </si>
  <si>
    <t>Identificación de activos de seguridad digital</t>
  </si>
  <si>
    <t>Pérdida de la disponibilidad
Pérdida de la Integridad</t>
  </si>
  <si>
    <t>CITA
SINAP</t>
  </si>
  <si>
    <t>Cobro Coactivo</t>
  </si>
  <si>
    <t>Gestión de Cobros</t>
  </si>
  <si>
    <t>Verificación del cumplimiento del Plan Estratégico de Tecnología de la Información</t>
  </si>
  <si>
    <t>% de cumplimiento del Plan Estratégico de Tecnología de la Información</t>
  </si>
  <si>
    <t>Menor del 90%</t>
  </si>
  <si>
    <t>Subdirección de Planeación y Ordenamiento Territorial</t>
  </si>
  <si>
    <t>Verificación del cumplimiento del Plan Estratégico de Seguridad de la Información</t>
  </si>
  <si>
    <t>% de cumplimiento del Plan Estratégico de Seguridad de la Información</t>
  </si>
  <si>
    <t>Actualización del software antivirus, Firewall y Filtrado de Contenido</t>
  </si>
  <si>
    <t>Advertencias sobre ataques o posibles fuentes de ataque</t>
  </si>
  <si>
    <t>3 paquetes de software de seguridad actualizados</t>
  </si>
  <si>
    <t>Número paquetes de software de seguridad actualizados</t>
  </si>
  <si>
    <t>Menos de 3 paquetes de software de seguridad actualizados</t>
  </si>
  <si>
    <t>12 advertencias sobre ataques o posibles fuentes de ataque</t>
  </si>
  <si>
    <t>Número de advertencias sobre ataques o posibles fuentes de ataque</t>
  </si>
  <si>
    <t>12 o mas</t>
  </si>
  <si>
    <t>entre 9 y 12</t>
  </si>
  <si>
    <t>menor de 9</t>
  </si>
  <si>
    <t>Reinducciones Anuales e inducciones realizadas en el manejo de los aplicativos institucionales</t>
  </si>
  <si>
    <t>Responsable del aplicativo institucional</t>
  </si>
  <si>
    <t>100 % de inducciones al personal nuevo y reinducciones a los funcionarios que lo requieran</t>
  </si>
  <si>
    <t>% de inducciones al personal nuevo y reinducciones a los funcionarios que lo requieran</t>
  </si>
  <si>
    <t>entre 80% y 99,9%</t>
  </si>
  <si>
    <t>Menor de 80 ¿%</t>
  </si>
  <si>
    <t>Cumplimiento de políticas para la creación y/o actualización de los aplicativos corporativos</t>
  </si>
  <si>
    <t>% de cumplimiento de políticas para la creación y/o actualización de los aplicativos corporativos</t>
  </si>
  <si>
    <t>100% de cumplimiento de políticas para la creación y/o actualización de los aplicativos corporativos</t>
  </si>
  <si>
    <t>Capacitación en integridad</t>
  </si>
  <si>
    <t xml:space="preserve">
Auditoría al Sistema de Gestión de Seguridad de la Información</t>
  </si>
  <si>
    <t>Una (1) Auditoría al Sistema de Gestión de Seguridad de la Información realizada</t>
  </si>
  <si>
    <t>Auditorías al Sistema de Gestión de Seguridad de la Información realizada</t>
  </si>
  <si>
    <t>Una (1)</t>
  </si>
  <si>
    <t>Ninguna</t>
  </si>
  <si>
    <t>Información disponible sólo para un proceso de la entidad y que en caso de ser conocida por terceros sin autorización puede conllevar un impacto negativo de índole legal, operativa, de pérdida de imagen o económica.</t>
  </si>
  <si>
    <t>Información disponible para todos los procesos de la entidad y que en caso de ser conocida por terceros sin autorización puede conllevar un impacto negativo para los procesos de la misma.</t>
  </si>
  <si>
    <t>Esta información es propia de la entidad o de terceros y puede ser utilizada por todos los funcionarios de la entidad para realizar labores propias de los procesos, pero no puede ser conocida por terceros sin autorización del propietario.</t>
  </si>
  <si>
    <t>Información que puede ser entregada o publicada sin restricciones a cualquier persona dentro y fuera de la entidad, sin que esto implique daños a terceros ni a las actividades y procesos de la entidad.</t>
  </si>
  <si>
    <t>Activos de Información que deben ser incluidos en el inventario y que aún no han sido clasificados, deben ser tratados como activos de INFORMACIÓN PUBLICA RESERVADA.</t>
  </si>
  <si>
    <t>ID</t>
  </si>
  <si>
    <t>Clasificación De información[1]</t>
  </si>
  <si>
    <t>1. INFORMACION PUBLICA RESERVADA</t>
  </si>
  <si>
    <t>3. INFORMACION PÚBLICA</t>
  </si>
  <si>
    <t>4. NO CLASIFICADA</t>
  </si>
  <si>
    <t>2. INFORMACION PUBLICA CLASIFICADA</t>
  </si>
  <si>
    <t>MAPA DE CALOR</t>
  </si>
  <si>
    <t>RIESGO INHERENTE</t>
  </si>
  <si>
    <t>Muy Alta</t>
  </si>
  <si>
    <t>Muy Baja</t>
  </si>
  <si>
    <t>Muy Bajo</t>
  </si>
  <si>
    <t>Muy Alto</t>
  </si>
  <si>
    <t>RIESGO RESIDUAL</t>
  </si>
  <si>
    <t>Actividades</t>
  </si>
  <si>
    <t>ADHoc+</t>
  </si>
  <si>
    <t>Indicadores</t>
  </si>
  <si>
    <t>Contratación y Proyectos</t>
  </si>
  <si>
    <t>Control Trámites y Sancionatorios</t>
  </si>
  <si>
    <t>Archivo médico - ADHoc+</t>
  </si>
  <si>
    <t>Contratación y Gestión Documental</t>
  </si>
  <si>
    <t>Procesar la información y establecer comunicación entre los funcionarios y con los usuarios de la corporación</t>
  </si>
  <si>
    <t>Procesar información misional y exactitud en reportes</t>
  </si>
  <si>
    <t>Liquidar tasas por uso y tasas vertimientos</t>
  </si>
  <si>
    <t>Mantener información Disponible y Actualizada</t>
  </si>
  <si>
    <t>Mantener disponibilidad de aplicativos corporativos</t>
  </si>
  <si>
    <t>Mejorar la capacidad del personal de la corporación para el manejo de sistemas</t>
  </si>
  <si>
    <t>Garantizar la Integridad de la información</t>
  </si>
  <si>
    <t>Errorres Humanos o acciones malintencionadas</t>
  </si>
  <si>
    <t xml:space="preserve">* Falta de reporte
* Disponibilidad del aplicativo
</t>
  </si>
  <si>
    <t>100 %  de Cumplimiento del programa de Capacitación en integridad y TI</t>
  </si>
  <si>
    <t>% Cumplimiento del programa de Capacitación en integridad y TI</t>
  </si>
  <si>
    <t>Herramientas para seguimiento y respaldo de correos electrónicos</t>
  </si>
  <si>
    <t>2 Herramientas: Seguimiento y respaldo de correos</t>
  </si>
  <si>
    <t># de Herramientas implementadas</t>
  </si>
  <si>
    <t>Seguimiento y respaldo de correos</t>
  </si>
  <si>
    <t>Seguimiento o respaldo de correos</t>
  </si>
  <si>
    <t>Herramientas no implementadas</t>
  </si>
  <si>
    <t>100% de cumplimiento del Plan Estratégico de Seguridad de la Información</t>
  </si>
  <si>
    <t>100% de cumplimiento del Plan Estratégico de Tecnología de la Información</t>
  </si>
  <si>
    <t>Entre 90% y99,9%</t>
  </si>
  <si>
    <t>Entre 90% y 99,9%</t>
  </si>
  <si>
    <t>09</t>
  </si>
  <si>
    <r>
      <t>Hoja 2. Identificación de los Riesgos de Gestión y de Corrupción</t>
    </r>
    <r>
      <rPr>
        <sz val="10"/>
        <rFont val="Arial"/>
        <family val="2"/>
      </rPr>
      <t xml:space="preserve"> 
</t>
    </r>
    <r>
      <rPr>
        <sz val="8"/>
        <rFont val="Arial"/>
        <family val="2"/>
      </rPr>
      <t>(Para que aplique Riesgos de Corrupción, debe existir "Acción u Omisión", "Uso del Poder", "Desviar la Gestión de lo Publico" y "Beneficio Privado")</t>
    </r>
  </si>
  <si>
    <t>Clasificación</t>
  </si>
  <si>
    <t>Consecuencias</t>
  </si>
  <si>
    <t>Medida de Respuesta</t>
  </si>
  <si>
    <t>Evaluación de la Aplicación  del Control</t>
  </si>
  <si>
    <t>Sólidez del Control</t>
  </si>
  <si>
    <t>Se Debe Establecer Acciones para Fortalecer el Control  (Si/No)</t>
  </si>
  <si>
    <t>Como se aplica el control
(Marque con una x)</t>
  </si>
  <si>
    <t>De manera consistente por parte del responsable</t>
  </si>
  <si>
    <t>Algunas veces por parte del Responsable</t>
  </si>
  <si>
    <t>No se ejecuta por parte del responsable</t>
  </si>
  <si>
    <t>Detalle</t>
  </si>
  <si>
    <t>Solidez del Control</t>
  </si>
  <si>
    <r>
      <t xml:space="preserve">Actividad de Control Propuesta </t>
    </r>
    <r>
      <rPr>
        <sz val="10"/>
        <rFont val="Arial"/>
        <family val="2"/>
      </rPr>
      <t>(Acción Preventiva)</t>
    </r>
  </si>
  <si>
    <t xml:space="preserve">Clasificación de la Aplicación del Control </t>
  </si>
  <si>
    <t>Fallas tecnológicas</t>
  </si>
  <si>
    <t>Hallazgos de entes de control por manipulación de la información y/o pérdida de confianza de los usuarios</t>
  </si>
  <si>
    <t>Fuerte</t>
  </si>
  <si>
    <t>Aprobación</t>
  </si>
  <si>
    <t>inducciones y correos</t>
  </si>
  <si>
    <t xml:space="preserve">Herramienta de seguimiento por litigio implementada  </t>
  </si>
  <si>
    <t>ver archivo de seguimiento PETI</t>
  </si>
  <si>
    <t>Alertas de virus de la DIAN, - embargos- en varias ocasiones. Virus pishing, capacitación ramsomware</t>
  </si>
  <si>
    <t>Mes de marzo, contratistas comunicaciones, otros contratistas nuevos,  lunes técnico aplicativos institucionales, inducción contratistas</t>
  </si>
  <si>
    <t>Licencias vigentes antivirus, antisapm y reputación hasta diciembre de 2021, actualizado antivirus SOPHOS y firewall SOPHOS (antispam y reputación) en diciembre de 2021 por tres años</t>
  </si>
  <si>
    <t>mes de enero a diciembre</t>
  </si>
  <si>
    <t>Realizada en diciembre de 2021, implementando plan de trabajo 2022</t>
  </si>
  <si>
    <t>Al no contar con los equipos, energía y/o internet requeridos se disminuye la efectividad de la Corporación</t>
  </si>
  <si>
    <t>* No realizarel mantenimiento preventivo de los equipos de cómputo.
* No realizar el soporte técnico a equipos de cómputo en un tiempo optimo.
* Mal manejo de los equipo sde cómputo de los usuarios.
* No reportar por parte de los usuarios al proceso de sistemas de información los daños o inconsistencias de los equipos decómputo.
* No contar un energía de respaldo
* No contar con Internet de respaldo</t>
  </si>
  <si>
    <t>* Robos o extravío de equipos
* Falta de recursos para compra y/o reposición de equipos de cómputo.
* Fallas de energía en las instalaciones
* Fallas de Internet en las instalaciones
* Fallas en la implementación de respaldos de información.</t>
  </si>
  <si>
    <t>Disponibilidad de equipos de cómputo, suministro de energía, respaldos de información y/o suministro de Internet requeridos para realizar las funciones de la Corporación</t>
  </si>
  <si>
    <t>Funcionarios sin equipos o con equipos obsoletos o con problemas de energía y/ internet lo que disminuye la eficiencia de su trabajo, provocando retrasos en los procesos o pérdidas de información por falta de respaldos</t>
  </si>
  <si>
    <t>* Software de protección (Antivirus, Antispam, GSFI, etc) desactualizado.
* Desconocimiento de los funcionarios ante ataques de virus.</t>
  </si>
  <si>
    <t>*No renovar y/o adquirir licencias de software de seguridad,</t>
  </si>
  <si>
    <t>* Rotación de personal que conoce el modelo operativo que soporta el sistema de información sin la debida inducción en el cargo.   
* Cambio de priorización de actividades propias del área solicitante del desarrollo software.   
* Brechas entre la operación real y el modelo operativo previsto para el sistema de información o desarrollo software.
* El área solicitante no participa en la etapa de especificación y pruebas de acuerdo a lo planificado.
* Desfase en la estimación de esfuerzo en las etapas del ciclo de desarrollo.
* Desfase en la estimación del alcance de los requerimientos.</t>
  </si>
  <si>
    <t>* Mala gestión de contraseñas
* Medidas de seguridad insuficientes
* Accesos de funcionarios a la red corporativa desde redes externas no controladas.
* Accesos a la red corporativa desde equipos que no son de la corporación.</t>
  </si>
  <si>
    <t>* Indisponibilidad de los Canales (WAN, LAN), Servidores y correo electrónico por ataques de personas externas.
* Indisponibilidad del servidor de correo o problemas de acceso al buzón de funcionarios por problemas de configuración.</t>
  </si>
  <si>
    <t>Pérdida de disponibilidad en los aplicativos de la corporación por daños y/o defectos  y/o errores durante desarrollo de aplicativos y en el flujo de procesos al interior de los aplicativos o por daños por software malintencionado</t>
  </si>
  <si>
    <t>La pérdida de información sensible genera reprocesos, retrasos en procesos y posibles hallazgos de entes de control por el mal manejo de la información.</t>
  </si>
  <si>
    <t>Si</t>
  </si>
  <si>
    <t>Aceptación del Riesgo</t>
  </si>
  <si>
    <t>Se acepta el riesgo dado que está en zona baja y no es posible la eliminación del mismo y al compartirlo se incrementan los costos pero no se elimina el riesgo.</t>
  </si>
  <si>
    <t>Se acepta el riesgo dado que está en zona menor y no es posible la eliminación del mismo y al compartirlo se incrementan los costos pero no se elimina el riesgo.</t>
  </si>
  <si>
    <t>En el Plan Estratégico de Tecnologías de la Información - PETI - se Contemplan todas las medidas de Respuesta al riesgo identificado y relacionados con la Disponibilidad de la Información.</t>
  </si>
  <si>
    <t>En el Plan Estratégico de Seguridad de la Información - PESI - se Contemplan todas las medidas de Respuesta al riesgo identificado y relacionados con la confidencialidad de la Información, incluyendo también el MSPI el cual está basado en ISO 17000.</t>
  </si>
  <si>
    <t>98% de cumplimiento del Plan Estratégico de Seguridad de la Información</t>
  </si>
  <si>
    <t>software antivirus, Firewall y Filtrado de Contenidoe seguridad actualizados</t>
  </si>
  <si>
    <t>Número de advertencias o capacitaciones sobre ataques o posibles fuentes de ataque</t>
  </si>
  <si>
    <t>% de inducciones al personal nuevo y reinducciones sobre manejo de aplicativos, seguridad de la información y tratamiento de datos personales a los funcionarios que lo requieran</t>
  </si>
  <si>
    <t>100 % de inducciones al personal nuevo y reinducciones sobre manejo de aplicativos, seguridad de la información y tratamiento de datos personales a los funcionarios que lo requieran</t>
  </si>
  <si>
    <t>2 Herramientas: Seguimiento y respaldo de correos y/o uso de plataformas de correo mas seguras</t>
  </si>
  <si>
    <t># de Herramientas: Seguimiento y respaldo de correos y/o uso de plataformas de correo mas seguras</t>
  </si>
  <si>
    <t>Número</t>
  </si>
  <si>
    <t>´2 - 5</t>
  </si>
  <si>
    <t>REPOSITORIO</t>
  </si>
  <si>
    <t>VISOR CARTOGRÁFICO</t>
  </si>
  <si>
    <t>Gestión del conocimiento, publicación documentos</t>
  </si>
  <si>
    <t>Gestión de la información cartográfica, publicación.</t>
  </si>
  <si>
    <t>ASI</t>
  </si>
  <si>
    <t>Seguimiento indicadores</t>
  </si>
  <si>
    <r>
      <t xml:space="preserve">* Inadecuado manejo de medios de información.
* Fallas en la implementación de escritorios Límpios
</t>
    </r>
    <r>
      <rPr>
        <sz val="10"/>
        <color rgb="FFFF0000"/>
        <rFont val="Verdana"/>
        <family val="2"/>
      </rPr>
      <t xml:space="preserve">* Inadecuado manejo y/o pérdida de la información física o digital por parte de usuarios. </t>
    </r>
    <r>
      <rPr>
        <sz val="10"/>
        <rFont val="Verdana"/>
        <family val="2"/>
      </rPr>
      <t xml:space="preserve">
* Borrado inadecuado de discos y dispositivos móviles de almacenamiento.
* Falta de implementación de política de medios extraibles,</t>
    </r>
  </si>
  <si>
    <r>
      <t xml:space="preserve">* No contar con la documentación de lo procesos informáticos
</t>
    </r>
    <r>
      <rPr>
        <sz val="10"/>
        <color rgb="FFFF0000"/>
        <rFont val="Verdana"/>
        <family val="2"/>
      </rPr>
      <t xml:space="preserve">* Pérdida de la información física o digital por parte de usuarios. </t>
    </r>
    <r>
      <rPr>
        <sz val="10"/>
        <rFont val="Verdana"/>
        <family val="2"/>
      </rPr>
      <t xml:space="preserve">
* Contar con sistemas de información aislados.
* Información sensible en bases de datos fuera del servidor
* Fallas en la implementación de las políticas de manejo del Firewall,</t>
    </r>
  </si>
  <si>
    <r>
      <t xml:space="preserve">* Malas prácticas en la gestión Ética - profesional.
* Intereses particulares.
* Uso indebido de la información
* No contar con políticas adecuadas para el directorio activo basado en roles y permisos.
</t>
    </r>
    <r>
      <rPr>
        <sz val="10"/>
        <color rgb="FFFF0000"/>
        <rFont val="Verdana"/>
        <family val="2"/>
      </rPr>
      <t>* Inadecuado manejo y/o pérdida de la información física o digital por parte de usuarios.</t>
    </r>
  </si>
  <si>
    <t>* Robo de información mediante software malicioso o virus
* Permitir ingreso de personal no autorizado a las oficinas y en especial al centro de datos.</t>
  </si>
  <si>
    <t>* Selección de contratistas de mesas de ayuda sin cumplir con los conocimientos, formación y/o capacitación, incluyendo seguridad de la información.</t>
  </si>
  <si>
    <t>Selección de contratistas de mesas de ayuda.</t>
  </si>
  <si>
    <t>Pérdida de información confidencial por ataques de virus o progamas malintencionados, incumplimiento de política de escritorios límpios, manejo de información en medios no permitidos e incumplimiento de políticas de acceso a instalaciones, en especial al centro de datos.</t>
  </si>
  <si>
    <t>Pérdida de la Confidencialidad y pérdida de disponibilidad.</t>
  </si>
  <si>
    <t>Fallas tecnológicas y de manejo</t>
  </si>
  <si>
    <t>Periodos de inactividad por falta de energía y/o reprocesos de información por pérdida de información física y/o digital.  Hallazgos de entes de control por pérdida de información.</t>
  </si>
  <si>
    <t>Periodos de inactividad por no tener acceso a los aplicativos y/o reprocesos de información por pérdida de datos.  Hallazgos de entes de control por falta de oportunidad información.</t>
  </si>
  <si>
    <t>Periodos de inactividad por no tener acceso a los aplicativos y/o reprocesos de información por pérdida de datos.  Hallazgos de entes de control por pérdida de información o información inoportuna.</t>
  </si>
  <si>
    <t>* Contratación de mantenimientos preventivos y correctivos
* Cumplimiento del Cronograma de mantenimientos preventivos
* Capacitación a los usuarios de equipos
* Inventario de equipos actualizado
* Procedimiento de préstamo de equipos
* Los proyectos aportan recursos para nuevos equipos y/o actualización de los existentes.
* Incluir en el presupuesto anual el rubro para suministro de internet.
* Sistemas de respaldo de energía funcionales
* Respaldos en suministro de INTERNET</t>
  </si>
  <si>
    <t>* Mantener actualizados software antivirus, firewall y de filtrado de contenido.
* Mantener actualizadas 
* Capacitar a los funcionarios y contratistas en prácticas de seguridad sobre ataques de virus, robo de información, etc.
* Mantener actualizadas las licencias de software y adquirir las requeridas en equipos nuevos.
* Realizar seguimientos periódicos a las IP entrantes para identificar ataques.
* Mantener el sistema de respaldo de energía funcional.</t>
  </si>
  <si>
    <t>* Adquisición de software antivirus y filtrado de contenido para todos los equipos de cómputo de la Corporación, seguimiento mediante consola central de incidentes y ataques. Aplicar actualizaciones automáticas.
* Copias de seguridad para servidores, aplicativos y equipos de usuario final.
* Procedimientos automatizados de copias de seguridad y prácticas de recuperación.
* Procedimiento de borrado de discos y dispositivos móviles desechados.
* Políticas de Servidores por aplicativo y servidores espejo
* Políticas de archivo de información sensible
* Documentar los procesos informáticos relacionados con escritorios límpios y manejo de medios extraibles
* Implementación de la ley de tratamiento de datos personales</t>
  </si>
  <si>
    <t>6 advertencias o capacitaciones sobre ataques o posibles fuentes de ataque</t>
  </si>
  <si>
    <t>6 o mas</t>
  </si>
  <si>
    <t>entre 4 y 6</t>
  </si>
  <si>
    <t>menor de 4</t>
  </si>
  <si>
    <t>En el Plan Estratégico de Seguridad de la Información - PESI - se Contemplan todas las medidas de Respuesta al riesgo identificado y relacionados con la confidencialidad de la Información, incluyendo también el MSPI el cual está basado en ISO 27000.</t>
  </si>
  <si>
    <r>
      <t xml:space="preserve">*Borrado accidental o intencional de correos con información valiosa para la corporación.
</t>
    </r>
    <r>
      <rPr>
        <sz val="10"/>
        <color rgb="FFFF0000"/>
        <rFont val="Verdana"/>
        <family val="2"/>
      </rPr>
      <t xml:space="preserve">* Pérdida o Robo de información por fallas en el control de acceso </t>
    </r>
    <r>
      <rPr>
        <sz val="10"/>
        <rFont val="Verdana"/>
        <family val="2"/>
      </rPr>
      <t xml:space="preserve">
</t>
    </r>
    <r>
      <rPr>
        <sz val="10"/>
        <color rgb="FFFF0000"/>
        <rFont val="Verdana"/>
        <family val="2"/>
      </rPr>
      <t xml:space="preserve">* Pérdida de la información física o digital por parte de usuarios. </t>
    </r>
  </si>
  <si>
    <t>* Capacitación en seguridad de la información
* Código de Integridad
* Documentación de seguridad de la información
* Auditoría de control interno y organos de control
* Roles y permisos bien definidos
* Buzones de correo importante con buzón de copias.
* Herramientas de seguimiento al manejo de los correos
* Controles de acceso a sede central mediante contrato de vigilancia y control de llaves del centro de datos sólo por contratista de mesa de ayuda.</t>
  </si>
  <si>
    <t>Implementar el proceso de TI, incluyendo Sistema de Gestión de Seguridad de la Información basado en ISO 27001</t>
  </si>
  <si>
    <t>80% del proceso de TI, incluyendo Sistema de Gestión de Seguridad de la Información basado en ISO 27001</t>
  </si>
  <si>
    <t>80% de avance de implementación del proceso de Tecnologías de la Información</t>
  </si>
  <si>
    <t>80% o más de cumplimiento</t>
  </si>
  <si>
    <t>Menos del 80% de cumplimiento</t>
  </si>
  <si>
    <t>100 %  de Cumplimiento del programa de Capacitación en TI</t>
  </si>
  <si>
    <t>Capacitación en manejo de correos, manejo de aplicativos de google  y seguridad de la información en aplicativos institucionales</t>
  </si>
  <si>
    <t>Entre 90% y 99,99%</t>
  </si>
  <si>
    <t>Acta de Aprobación del Comité Institucional de Gestión y Desempeño
100-01-03-01-0002 del 31 de enero del 2023</t>
  </si>
  <si>
    <t>Acta de Aprobación del Comité Institucional de Gestión y Desempeño</t>
  </si>
  <si>
    <t>Nivel Alcanzado</t>
  </si>
  <si>
    <t>Fecha</t>
  </si>
  <si>
    <t>Evidencias</t>
  </si>
  <si>
    <t>Mayor al 98%</t>
  </si>
  <si>
    <t>Entre 90% y98%</t>
  </si>
  <si>
    <t>Mediante contratos 200-10-01-08-0299-2021 y 200-10-01-08-0318-2021 se realiza la compra del SOPHOS Firewall y el antivirus SOPHOS central intercept X por 3 años</t>
  </si>
  <si>
    <t>Durante lo corrido del año se han creado el 100% usuarios nuevos, todos presentaron el formato diligenciado R-RI-80</t>
  </si>
  <si>
    <t>Continuamos con la redirección del correo y se cambió a plataforma de Gmail, mas segura y con centro de administración que permite identificar llegada y salida de correos.</t>
  </si>
  <si>
    <t>Inicialmente se programa para el segundo semestre de 2022. Ante la decisión en revisión por la dirección de la implementación de nuevo proceso aparte de RI, se cambia por consultoría 2023,  se reporta en cero porque no se realizó modificó el mapa.</t>
  </si>
  <si>
    <t>promedio</t>
  </si>
  <si>
    <t>100-01-03-01-0002 del 31 de enero del 2023</t>
  </si>
  <si>
    <t xml:space="preserve">Ver Seguimiento PETI </t>
  </si>
  <si>
    <t>Ver Seguimiento PESI</t>
  </si>
  <si>
    <t>Alertas enviadas en las siguientes fechas:
- 15-03-2023
Verificación de mas de 10 correos sospechosos reportados por usuarios.</t>
  </si>
  <si>
    <t>En marzo de 2023 se dio inducción en el manejo de adoc - salidas no programadas</t>
  </si>
  <si>
    <t>Menor de 80 %</t>
  </si>
  <si>
    <t>Cumplida una charla en lunes técnico 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</si>
</sst>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x14ac:knownFonts="1">
    <font>
      <sz val="10"/>
      <name val="Arial"/>
    </font>
    <font>
      <sz val="8"/>
      <name val="Arial"/>
      <family val="2"/>
    </font>
    <font>
      <sz val="10"/>
      <name val="Arial"/>
      <family val="2"/>
    </font>
    <font>
      <sz val="10"/>
      <name val="Verdana"/>
      <family val="2"/>
    </font>
    <font>
      <b/>
      <sz val="10"/>
      <name val="Verdana"/>
      <family val="2"/>
    </font>
    <font>
      <sz val="8"/>
      <name val="Verdana"/>
      <family val="2"/>
    </font>
    <font>
      <i/>
      <sz val="10"/>
      <name val="Verdana"/>
      <family val="2"/>
    </font>
    <font>
      <sz val="9"/>
      <name val="Verdana"/>
      <family val="2"/>
    </font>
    <font>
      <sz val="9"/>
      <color indexed="81"/>
      <name val="Tahoma"/>
      <family val="2"/>
    </font>
    <font>
      <b/>
      <sz val="9"/>
      <color indexed="81"/>
      <name val="Tahoma"/>
      <family val="2"/>
    </font>
    <font>
      <b/>
      <sz val="10"/>
      <color indexed="10"/>
      <name val="Verdana"/>
      <family val="2"/>
    </font>
    <font>
      <b/>
      <sz val="10"/>
      <color indexed="56"/>
      <name val="Verdana"/>
      <family val="2"/>
    </font>
    <font>
      <b/>
      <sz val="10"/>
      <color rgb="FFFF0000"/>
      <name val="Verdana"/>
      <family val="2"/>
    </font>
    <font>
      <b/>
      <strike/>
      <sz val="10"/>
      <color rgb="FFFF0000"/>
      <name val="Verdana"/>
      <family val="2"/>
    </font>
    <font>
      <b/>
      <sz val="10"/>
      <color theme="3" tint="0.39997558519241921"/>
      <name val="Verdana"/>
      <family val="2"/>
    </font>
    <font>
      <b/>
      <sz val="10"/>
      <color theme="6" tint="-0.249977111117893"/>
      <name val="Verdana"/>
      <family val="2"/>
    </font>
    <font>
      <b/>
      <sz val="10"/>
      <color theme="6" tint="-0.499984740745262"/>
      <name val="Verdana"/>
      <family val="2"/>
    </font>
    <font>
      <b/>
      <sz val="10"/>
      <color theme="7" tint="-0.249977111117893"/>
      <name val="Verdana"/>
      <family val="2"/>
    </font>
    <font>
      <b/>
      <sz val="10"/>
      <color theme="4" tint="-0.249977111117893"/>
      <name val="Verdana"/>
      <family val="2"/>
    </font>
    <font>
      <b/>
      <sz val="10"/>
      <color theme="5" tint="-0.249977111117893"/>
      <name val="Verdana"/>
      <family val="2"/>
    </font>
    <font>
      <b/>
      <sz val="10"/>
      <color theme="6"/>
      <name val="Verdana"/>
      <family val="2"/>
    </font>
    <font>
      <b/>
      <sz val="10"/>
      <color theme="5"/>
      <name val="Verdana"/>
      <family val="2"/>
    </font>
    <font>
      <b/>
      <sz val="10"/>
      <color theme="4"/>
      <name val="Verdana"/>
      <family val="2"/>
    </font>
    <font>
      <b/>
      <sz val="10"/>
      <color theme="7"/>
      <name val="Verdana"/>
      <family val="2"/>
    </font>
    <font>
      <b/>
      <sz val="10"/>
      <color theme="0" tint="-0.34998626667073579"/>
      <name val="Verdana"/>
      <family val="2"/>
    </font>
    <font>
      <b/>
      <sz val="10"/>
      <color theme="9"/>
      <name val="Verdana"/>
      <family val="2"/>
    </font>
    <font>
      <b/>
      <sz val="10"/>
      <name val="Arial"/>
      <family val="2"/>
    </font>
    <font>
      <sz val="10"/>
      <color rgb="FFFF0000"/>
      <name val="Arial"/>
      <family val="2"/>
    </font>
    <font>
      <b/>
      <sz val="8"/>
      <name val="Verdana"/>
      <family val="2"/>
    </font>
    <font>
      <b/>
      <sz val="9"/>
      <name val="Verdana"/>
      <family val="2"/>
    </font>
    <font>
      <sz val="9"/>
      <name val="Arial"/>
      <family val="2"/>
    </font>
    <font>
      <b/>
      <u/>
      <sz val="9"/>
      <name val="Verdana"/>
      <family val="2"/>
    </font>
    <font>
      <b/>
      <u/>
      <sz val="8"/>
      <name val="Verdana"/>
      <family val="2"/>
    </font>
    <font>
      <u/>
      <sz val="9"/>
      <name val="Verdana"/>
      <family val="2"/>
    </font>
    <font>
      <sz val="9"/>
      <color indexed="72"/>
      <name val="Arial Narrow"/>
      <family val="2"/>
    </font>
    <font>
      <sz val="10"/>
      <color theme="0"/>
      <name val="Verdana"/>
      <family val="2"/>
    </font>
    <font>
      <u/>
      <sz val="10"/>
      <color theme="10"/>
      <name val="Arial"/>
      <family val="2"/>
    </font>
    <font>
      <u/>
      <sz val="10"/>
      <name val="Arial"/>
      <family val="2"/>
    </font>
    <font>
      <b/>
      <u/>
      <sz val="12"/>
      <name val="Arial"/>
      <family val="2"/>
    </font>
    <font>
      <sz val="11"/>
      <color theme="1"/>
      <name val="Arial"/>
      <family val="2"/>
    </font>
    <font>
      <b/>
      <sz val="11"/>
      <color theme="1"/>
      <name val="Arial"/>
      <family val="2"/>
    </font>
    <font>
      <b/>
      <sz val="22"/>
      <color theme="0"/>
      <name val="Arial"/>
      <family val="2"/>
    </font>
    <font>
      <sz val="20"/>
      <color theme="1"/>
      <name val="Arial"/>
      <family val="2"/>
    </font>
    <font>
      <b/>
      <sz val="20"/>
      <color theme="1"/>
      <name val="Arial"/>
      <family val="2"/>
    </font>
    <font>
      <b/>
      <sz val="20"/>
      <name val="Arial"/>
      <family val="2"/>
    </font>
    <font>
      <b/>
      <sz val="12"/>
      <name val="Arial"/>
      <family val="2"/>
    </font>
    <font>
      <b/>
      <sz val="11"/>
      <name val="Arial"/>
      <family val="2"/>
    </font>
    <font>
      <sz val="11"/>
      <name val="Arial"/>
      <family val="2"/>
    </font>
    <font>
      <b/>
      <sz val="9"/>
      <name val="Arial"/>
      <family val="2"/>
    </font>
    <font>
      <sz val="10"/>
      <name val="Arial"/>
      <family val="2"/>
    </font>
    <font>
      <b/>
      <sz val="6"/>
      <name val="Verdana"/>
      <family val="2"/>
    </font>
    <font>
      <b/>
      <sz val="8"/>
      <name val="Arial"/>
      <family val="2"/>
    </font>
    <font>
      <sz val="10"/>
      <color rgb="FFFF0000"/>
      <name val="Verdana"/>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70AD47"/>
        <bgColor indexed="64"/>
      </patternFill>
    </fill>
    <fill>
      <patternFill patternType="solid">
        <fgColor rgb="FFC5E0B3"/>
        <bgColor indexed="64"/>
      </patternFill>
    </fill>
    <fill>
      <patternFill patternType="solid">
        <fgColor rgb="FFB7D8A0"/>
        <bgColor indexed="64"/>
      </patternFill>
    </fill>
    <fill>
      <patternFill patternType="solid">
        <fgColor rgb="FFDBEBD0"/>
        <bgColor indexed="64"/>
      </patternFill>
    </fill>
    <fill>
      <patternFill patternType="solid">
        <fgColor rgb="FFE2EFD9"/>
        <bgColor indexed="64"/>
      </patternFill>
    </fill>
    <fill>
      <patternFill patternType="solid">
        <fgColor theme="9" tint="-0.249977111117893"/>
        <bgColor indexed="64"/>
      </patternFill>
    </fill>
    <fill>
      <patternFill patternType="solid">
        <fgColor rgb="FFFF660C"/>
        <bgColor indexed="64"/>
      </patternFill>
    </fill>
  </fills>
  <borders count="63">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right/>
      <top style="thin">
        <color rgb="FFABABAB"/>
      </top>
      <bottom/>
      <diagonal/>
    </border>
    <border>
      <left/>
      <right/>
      <top style="thin">
        <color rgb="FFABABAB"/>
      </top>
      <bottom style="thin">
        <color rgb="FFABABAB"/>
      </bottom>
      <diagonal/>
    </border>
    <border>
      <left style="thin">
        <color rgb="FFABABAB"/>
      </left>
      <right/>
      <top/>
      <bottom/>
      <diagonal/>
    </border>
    <border>
      <left style="thin">
        <color rgb="FFABABAB"/>
      </left>
      <right style="thin">
        <color rgb="FFABABAB"/>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thick">
        <color rgb="FFFFFFFF"/>
      </right>
      <top/>
      <bottom/>
      <diagonal/>
    </border>
    <border>
      <left style="medium">
        <color rgb="FFFFFFFF"/>
      </left>
      <right style="thick">
        <color rgb="FFFFFFFF"/>
      </right>
      <top style="medium">
        <color rgb="FFFFFFFF"/>
      </top>
      <bottom/>
      <diagonal/>
    </border>
    <border>
      <left style="medium">
        <color rgb="FFFFFFFF"/>
      </left>
      <right style="thick">
        <color rgb="FFFFFFFF"/>
      </right>
      <top style="medium">
        <color rgb="FFFFFFFF"/>
      </top>
      <bottom style="medium">
        <color rgb="FFFFFFFF"/>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medium">
        <color rgb="FFFFFFFF"/>
      </right>
      <top/>
      <bottom/>
      <diagonal/>
    </border>
    <border>
      <left/>
      <right/>
      <top/>
      <bottom style="thin">
        <color indexed="64"/>
      </bottom>
      <diagonal/>
    </border>
    <border>
      <left/>
      <right/>
      <top style="thin">
        <color indexed="64"/>
      </top>
      <bottom/>
      <diagonal/>
    </border>
    <border>
      <left style="medium">
        <color rgb="FFFFFFFF"/>
      </left>
      <right style="medium">
        <color rgb="FFFFFFFF"/>
      </right>
      <top/>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medium">
        <color rgb="FFFFFFFF"/>
      </left>
      <right/>
      <top/>
      <bottom style="medium">
        <color rgb="FFFFFFFF"/>
      </bottom>
      <diagonal/>
    </border>
    <border>
      <left/>
      <right/>
      <top style="medium">
        <color rgb="FFFFFFFF"/>
      </top>
      <bottom/>
      <diagonal/>
    </border>
    <border>
      <left/>
      <right/>
      <top/>
      <bottom style="medium">
        <color rgb="FFFFFFFF"/>
      </bottom>
      <diagonal/>
    </border>
    <border>
      <left/>
      <right style="medium">
        <color rgb="FFFFFFFF"/>
      </right>
      <top style="medium">
        <color rgb="FFFFFFFF"/>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medium">
        <color indexed="64"/>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s>
  <cellStyleXfs count="5">
    <xf numFmtId="0" fontId="0" fillId="0" borderId="0"/>
    <xf numFmtId="0" fontId="36" fillId="0" borderId="0" applyNumberFormat="0" applyFill="0" applyBorder="0" applyAlignment="0" applyProtection="0"/>
    <xf numFmtId="0" fontId="2" fillId="0" borderId="0"/>
    <xf numFmtId="9" fontId="49" fillId="0" borderId="0" applyFont="0" applyFill="0" applyBorder="0" applyAlignment="0" applyProtection="0"/>
    <xf numFmtId="9" fontId="2" fillId="0" borderId="0" applyFont="0" applyFill="0" applyBorder="0" applyAlignment="0" applyProtection="0"/>
  </cellStyleXfs>
  <cellXfs count="539">
    <xf numFmtId="0" fontId="0" fillId="0" borderId="0" xfId="0"/>
    <xf numFmtId="0" fontId="3" fillId="0" borderId="0" xfId="0" applyFont="1"/>
    <xf numFmtId="0" fontId="3" fillId="0" borderId="0" xfId="0" applyFont="1" applyAlignment="1">
      <alignment vertical="top" wrapText="1"/>
    </xf>
    <xf numFmtId="0" fontId="4" fillId="0" borderId="0" xfId="0" applyFont="1" applyAlignment="1">
      <alignment vertical="center" wrapText="1"/>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0" fontId="3" fillId="0" borderId="0" xfId="0" applyFont="1" applyAlignment="1">
      <alignment horizontal="left" wrapText="1"/>
    </xf>
    <xf numFmtId="49" fontId="4" fillId="0" borderId="0" xfId="0" applyNumberFormat="1" applyFont="1" applyAlignment="1">
      <alignment vertical="center" wrapText="1"/>
    </xf>
    <xf numFmtId="0" fontId="3" fillId="3" borderId="0" xfId="0" applyFont="1" applyFill="1"/>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4" fillId="0" borderId="2" xfId="0" applyFont="1" applyBorder="1" applyAlignment="1">
      <alignment horizontal="center" vertical="center" wrapText="1"/>
    </xf>
    <xf numFmtId="0" fontId="3" fillId="0" borderId="2" xfId="0" applyFont="1" applyBorder="1" applyAlignment="1">
      <alignment horizontal="justify" vertical="top" wrapText="1"/>
    </xf>
    <xf numFmtId="0" fontId="3" fillId="0" borderId="2" xfId="0" applyFont="1" applyBorder="1" applyAlignment="1">
      <alignment vertical="top" wrapText="1"/>
    </xf>
    <xf numFmtId="9" fontId="3" fillId="4" borderId="2" xfId="0" applyNumberFormat="1"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xf>
    <xf numFmtId="0" fontId="2" fillId="0" borderId="2" xfId="0" applyFont="1" applyBorder="1" applyAlignment="1">
      <alignment horizontal="center" vertical="center"/>
    </xf>
    <xf numFmtId="0" fontId="3" fillId="3" borderId="0" xfId="0" applyFont="1" applyFill="1" applyAlignment="1">
      <alignment horizontal="center" vertical="center"/>
    </xf>
    <xf numFmtId="0" fontId="3" fillId="3" borderId="2" xfId="0" applyFont="1" applyFill="1" applyBorder="1" applyAlignment="1">
      <alignment horizontal="justify" vertical="top" wrapText="1"/>
    </xf>
    <xf numFmtId="0" fontId="3" fillId="7" borderId="2" xfId="0" applyFont="1" applyFill="1" applyBorder="1" applyAlignment="1">
      <alignment horizontal="justify" vertical="top" wrapText="1"/>
    </xf>
    <xf numFmtId="0" fontId="4" fillId="3"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0" xfId="0" applyFont="1" applyAlignment="1">
      <alignment horizontal="center" vertical="center" wrapText="1"/>
    </xf>
    <xf numFmtId="0" fontId="12" fillId="0" borderId="0" xfId="0" applyFont="1" applyAlignment="1">
      <alignment vertical="center" wrapText="1"/>
    </xf>
    <xf numFmtId="0" fontId="12" fillId="3" borderId="2" xfId="0" applyFont="1" applyFill="1" applyBorder="1" applyAlignment="1">
      <alignment vertical="center" wrapText="1"/>
    </xf>
    <xf numFmtId="0" fontId="12" fillId="7" borderId="2" xfId="0" applyFont="1" applyFill="1" applyBorder="1" applyAlignment="1">
      <alignment vertical="center" wrapText="1"/>
    </xf>
    <xf numFmtId="0" fontId="12" fillId="3" borderId="4" xfId="0" applyFont="1" applyFill="1" applyBorder="1" applyAlignment="1">
      <alignment vertical="center" wrapText="1"/>
    </xf>
    <xf numFmtId="0" fontId="12" fillId="0" borderId="2" xfId="0" applyFont="1" applyBorder="1" applyAlignment="1">
      <alignment vertical="center" wrapText="1"/>
    </xf>
    <xf numFmtId="0" fontId="12" fillId="3" borderId="0" xfId="0" applyFont="1" applyFill="1" applyAlignment="1">
      <alignment vertical="center"/>
    </xf>
    <xf numFmtId="0" fontId="12" fillId="0" borderId="0" xfId="0" applyFont="1" applyAlignment="1">
      <alignment vertical="center"/>
    </xf>
    <xf numFmtId="0" fontId="13" fillId="0" borderId="0" xfId="0" applyFont="1"/>
    <xf numFmtId="0" fontId="13" fillId="0" borderId="0" xfId="0" applyFont="1" applyAlignment="1">
      <alignment vertical="center" wrapText="1"/>
    </xf>
    <xf numFmtId="0" fontId="13" fillId="7" borderId="2" xfId="0" applyFont="1" applyFill="1" applyBorder="1" applyAlignment="1">
      <alignment horizontal="justify" vertical="top" wrapText="1"/>
    </xf>
    <xf numFmtId="0" fontId="13" fillId="3" borderId="2" xfId="0" applyFont="1" applyFill="1" applyBorder="1" applyAlignment="1">
      <alignment horizontal="justify" vertical="top" wrapText="1"/>
    </xf>
    <xf numFmtId="0" fontId="13" fillId="0" borderId="2" xfId="0" applyFont="1" applyBorder="1" applyAlignment="1">
      <alignment horizontal="justify" vertical="top" wrapText="1"/>
    </xf>
    <xf numFmtId="0" fontId="12" fillId="3" borderId="3" xfId="0" applyFont="1" applyFill="1" applyBorder="1" applyAlignment="1">
      <alignment vertical="center" wrapText="1"/>
    </xf>
    <xf numFmtId="0" fontId="12" fillId="0" borderId="3" xfId="0" applyFont="1" applyBorder="1" applyAlignment="1">
      <alignment vertical="center" wrapText="1"/>
    </xf>
    <xf numFmtId="0" fontId="12" fillId="0" borderId="5" xfId="0" applyFont="1" applyBorder="1" applyAlignment="1">
      <alignment vertical="center" wrapText="1"/>
    </xf>
    <xf numFmtId="0" fontId="12" fillId="0" borderId="4" xfId="0" applyFont="1" applyBorder="1" applyAlignment="1">
      <alignment vertical="center" wrapText="1"/>
    </xf>
    <xf numFmtId="0" fontId="12" fillId="7" borderId="3" xfId="0" applyFont="1" applyFill="1" applyBorder="1" applyAlignment="1">
      <alignment vertical="center" wrapText="1"/>
    </xf>
    <xf numFmtId="0" fontId="12" fillId="7" borderId="4" xfId="0" applyFont="1" applyFill="1" applyBorder="1" applyAlignment="1">
      <alignment vertical="center" wrapText="1"/>
    </xf>
    <xf numFmtId="0" fontId="12" fillId="7" borderId="5" xfId="0" applyFont="1" applyFill="1" applyBorder="1" applyAlignment="1">
      <alignmen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3" fillId="7" borderId="2" xfId="0" applyFont="1" applyFill="1" applyBorder="1" applyAlignment="1">
      <alignment vertical="center" wrapText="1"/>
    </xf>
    <xf numFmtId="0" fontId="3" fillId="7" borderId="3" xfId="0" applyFont="1" applyFill="1" applyBorder="1" applyAlignment="1">
      <alignment vertical="center" wrapText="1"/>
    </xf>
    <xf numFmtId="0" fontId="3" fillId="7" borderId="5" xfId="0" applyFont="1" applyFill="1" applyBorder="1" applyAlignment="1">
      <alignment vertical="center" wrapText="1"/>
    </xf>
    <xf numFmtId="0" fontId="3" fillId="7" borderId="4" xfId="0" applyFont="1" applyFill="1" applyBorder="1" applyAlignment="1">
      <alignment vertical="center" wrapText="1"/>
    </xf>
    <xf numFmtId="0" fontId="4" fillId="3" borderId="6" xfId="0" applyFont="1" applyFill="1" applyBorder="1" applyAlignment="1">
      <alignment horizontal="center" vertical="center" wrapText="1"/>
    </xf>
    <xf numFmtId="9" fontId="3" fillId="7" borderId="2" xfId="0" applyNumberFormat="1" applyFont="1" applyFill="1" applyBorder="1" applyAlignment="1">
      <alignment vertical="center" wrapText="1"/>
    </xf>
    <xf numFmtId="0" fontId="3" fillId="3" borderId="2" xfId="0" applyFont="1" applyFill="1" applyBorder="1" applyAlignment="1">
      <alignment vertical="center" wrapText="1"/>
    </xf>
    <xf numFmtId="14" fontId="3" fillId="7" borderId="2" xfId="0" applyNumberFormat="1" applyFont="1" applyFill="1" applyBorder="1" applyAlignment="1">
      <alignment vertical="center"/>
    </xf>
    <xf numFmtId="0" fontId="3" fillId="7" borderId="2" xfId="0" applyFont="1" applyFill="1" applyBorder="1" applyAlignment="1">
      <alignment vertical="center"/>
    </xf>
    <xf numFmtId="14" fontId="3" fillId="3" borderId="2" xfId="0" applyNumberFormat="1" applyFont="1" applyFill="1" applyBorder="1" applyAlignment="1">
      <alignment vertical="center"/>
    </xf>
    <xf numFmtId="0" fontId="3" fillId="3" borderId="2" xfId="0" applyFont="1" applyFill="1" applyBorder="1" applyAlignment="1">
      <alignment vertical="center"/>
    </xf>
    <xf numFmtId="9" fontId="3" fillId="3" borderId="2" xfId="0" applyNumberFormat="1" applyFont="1" applyFill="1" applyBorder="1" applyAlignment="1">
      <alignment vertical="center" wrapText="1"/>
    </xf>
    <xf numFmtId="14" fontId="3" fillId="7" borderId="3" xfId="0" applyNumberFormat="1" applyFont="1" applyFill="1" applyBorder="1" applyAlignment="1">
      <alignment vertical="center"/>
    </xf>
    <xf numFmtId="14" fontId="3" fillId="7" borderId="5" xfId="0" applyNumberFormat="1" applyFont="1" applyFill="1" applyBorder="1" applyAlignment="1">
      <alignment vertical="center"/>
    </xf>
    <xf numFmtId="14" fontId="3" fillId="7" borderId="4" xfId="0" applyNumberFormat="1" applyFont="1" applyFill="1" applyBorder="1" applyAlignment="1">
      <alignment vertical="center"/>
    </xf>
    <xf numFmtId="0" fontId="4" fillId="0" borderId="1" xfId="0" applyFont="1" applyBorder="1" applyAlignment="1">
      <alignment horizontal="center" vertical="center" wrapText="1"/>
    </xf>
    <xf numFmtId="0" fontId="14" fillId="7" borderId="6" xfId="0" applyFont="1" applyFill="1" applyBorder="1" applyAlignment="1">
      <alignment horizontal="justify" vertical="center" wrapText="1"/>
    </xf>
    <xf numFmtId="0" fontId="15" fillId="7" borderId="6" xfId="0" applyFont="1" applyFill="1" applyBorder="1" applyAlignment="1">
      <alignment horizontal="justify" vertical="center" wrapText="1"/>
    </xf>
    <xf numFmtId="0" fontId="12" fillId="7" borderId="6" xfId="0" applyFont="1" applyFill="1" applyBorder="1" applyAlignment="1">
      <alignment horizontal="justify" vertical="center" wrapText="1"/>
    </xf>
    <xf numFmtId="0" fontId="14" fillId="3" borderId="6" xfId="0" applyFont="1" applyFill="1" applyBorder="1" applyAlignment="1">
      <alignment horizontal="justify" vertical="top" wrapText="1"/>
    </xf>
    <xf numFmtId="0" fontId="12" fillId="3" borderId="6" xfId="0" applyFont="1" applyFill="1" applyBorder="1" applyAlignment="1">
      <alignment horizontal="justify" vertical="top" wrapText="1"/>
    </xf>
    <xf numFmtId="0" fontId="16" fillId="7" borderId="6" xfId="0" applyFont="1" applyFill="1" applyBorder="1" applyAlignment="1">
      <alignment horizontal="left" vertical="top" wrapText="1"/>
    </xf>
    <xf numFmtId="0" fontId="12" fillId="7" borderId="6" xfId="0" applyFont="1" applyFill="1" applyBorder="1" applyAlignment="1">
      <alignment horizontal="left" vertical="top" wrapText="1"/>
    </xf>
    <xf numFmtId="0" fontId="17" fillId="7" borderId="6" xfId="0" applyFont="1" applyFill="1" applyBorder="1" applyAlignment="1">
      <alignment horizontal="left" vertical="top" wrapText="1"/>
    </xf>
    <xf numFmtId="0" fontId="18" fillId="7" borderId="6" xfId="0" applyFont="1" applyFill="1" applyBorder="1" applyAlignment="1">
      <alignment horizontal="left" vertical="top" wrapText="1"/>
    </xf>
    <xf numFmtId="0" fontId="15" fillId="7" borderId="6" xfId="0" applyFont="1" applyFill="1" applyBorder="1" applyAlignment="1">
      <alignment horizontal="left" vertical="center" wrapText="1"/>
    </xf>
    <xf numFmtId="0" fontId="19" fillId="7" borderId="6" xfId="0" applyFont="1" applyFill="1" applyBorder="1" applyAlignment="1">
      <alignment horizontal="left" vertical="top" wrapText="1"/>
    </xf>
    <xf numFmtId="0" fontId="12" fillId="0" borderId="6" xfId="0" applyFont="1" applyBorder="1" applyAlignment="1">
      <alignment horizontal="justify" vertical="center" wrapText="1"/>
    </xf>
    <xf numFmtId="0" fontId="20" fillId="0" borderId="2" xfId="0" applyFont="1" applyBorder="1" applyAlignment="1">
      <alignment horizontal="justify" vertical="center" wrapText="1"/>
    </xf>
    <xf numFmtId="0" fontId="12" fillId="0" borderId="2" xfId="0" applyFont="1" applyBorder="1" applyAlignment="1">
      <alignment horizontal="justify" vertical="center" wrapText="1"/>
    </xf>
    <xf numFmtId="0" fontId="19" fillId="0" borderId="2" xfId="0" applyFont="1" applyBorder="1" applyAlignment="1">
      <alignment horizontal="justify" vertical="center" wrapText="1"/>
    </xf>
    <xf numFmtId="0" fontId="21" fillId="7" borderId="2" xfId="0" applyFont="1" applyFill="1" applyBorder="1" applyAlignment="1">
      <alignment horizontal="justify" vertical="top" wrapText="1"/>
    </xf>
    <xf numFmtId="0" fontId="21" fillId="7" borderId="6" xfId="0" applyFont="1" applyFill="1" applyBorder="1" applyAlignment="1">
      <alignment horizontal="justify" vertical="top" wrapText="1"/>
    </xf>
    <xf numFmtId="0" fontId="22" fillId="7" borderId="6" xfId="0" applyFont="1" applyFill="1" applyBorder="1" applyAlignment="1">
      <alignment horizontal="justify" vertical="top" wrapText="1"/>
    </xf>
    <xf numFmtId="0" fontId="20" fillId="7" borderId="6" xfId="0" applyFont="1" applyFill="1" applyBorder="1" applyAlignment="1">
      <alignment horizontal="justify" vertical="top" wrapText="1"/>
    </xf>
    <xf numFmtId="0" fontId="12" fillId="0" borderId="6" xfId="0" applyFont="1" applyBorder="1" applyAlignment="1">
      <alignment horizontal="justify" vertical="top" wrapText="1"/>
    </xf>
    <xf numFmtId="0" fontId="22" fillId="0" borderId="6" xfId="0" applyFont="1" applyBorder="1" applyAlignment="1">
      <alignment horizontal="justify" vertical="top" wrapText="1"/>
    </xf>
    <xf numFmtId="0" fontId="20" fillId="0" borderId="6" xfId="0" applyFont="1" applyBorder="1" applyAlignment="1">
      <alignment horizontal="justify" vertical="top" wrapText="1"/>
    </xf>
    <xf numFmtId="0" fontId="12" fillId="7" borderId="6" xfId="0" applyFont="1" applyFill="1" applyBorder="1" applyAlignment="1">
      <alignment horizontal="justify" vertical="top" wrapText="1"/>
    </xf>
    <xf numFmtId="0" fontId="23" fillId="0" borderId="6" xfId="0" applyFont="1" applyBorder="1" applyAlignment="1">
      <alignment horizontal="justify" vertical="top" wrapText="1"/>
    </xf>
    <xf numFmtId="0" fontId="4" fillId="3" borderId="0" xfId="0" applyFont="1" applyFill="1"/>
    <xf numFmtId="0" fontId="4" fillId="0" borderId="0" xfId="0" applyFont="1"/>
    <xf numFmtId="0" fontId="4" fillId="0" borderId="0" xfId="0" applyFont="1" applyAlignment="1">
      <alignment horizontal="left" wrapText="1"/>
    </xf>
    <xf numFmtId="0" fontId="14" fillId="7" borderId="2" xfId="0" applyFont="1" applyFill="1" applyBorder="1" applyAlignment="1">
      <alignment wrapText="1"/>
    </xf>
    <xf numFmtId="0" fontId="15" fillId="7" borderId="2" xfId="0" applyFont="1" applyFill="1" applyBorder="1" applyAlignment="1">
      <alignment vertical="center" wrapText="1"/>
    </xf>
    <xf numFmtId="0" fontId="14" fillId="7" borderId="2" xfId="0" applyFont="1" applyFill="1" applyBorder="1" applyAlignment="1">
      <alignment vertical="center" wrapText="1"/>
    </xf>
    <xf numFmtId="0" fontId="4" fillId="7" borderId="2" xfId="0" applyFont="1" applyFill="1" applyBorder="1" applyAlignment="1">
      <alignment vertical="center" wrapText="1"/>
    </xf>
    <xf numFmtId="0" fontId="14" fillId="3" borderId="2" xfId="0" applyFont="1" applyFill="1" applyBorder="1" applyAlignment="1">
      <alignment vertical="center" wrapText="1"/>
    </xf>
    <xf numFmtId="0" fontId="4" fillId="3" borderId="2" xfId="0" applyFont="1" applyFill="1" applyBorder="1" applyAlignment="1">
      <alignment vertical="center" wrapText="1"/>
    </xf>
    <xf numFmtId="0" fontId="18" fillId="7" borderId="2" xfId="0" applyFont="1" applyFill="1" applyBorder="1" applyAlignment="1">
      <alignment wrapText="1"/>
    </xf>
    <xf numFmtId="0" fontId="4" fillId="7" borderId="2" xfId="0" applyFont="1" applyFill="1" applyBorder="1" applyAlignment="1">
      <alignment wrapText="1"/>
    </xf>
    <xf numFmtId="0" fontId="16" fillId="7" borderId="2" xfId="0" applyFont="1" applyFill="1" applyBorder="1" applyAlignment="1">
      <alignment vertical="center" wrapText="1"/>
    </xf>
    <xf numFmtId="0" fontId="19" fillId="7" borderId="2" xfId="0" applyFont="1" applyFill="1" applyBorder="1" applyAlignment="1">
      <alignment vertical="center" wrapText="1"/>
    </xf>
    <xf numFmtId="0" fontId="12" fillId="3" borderId="2" xfId="0" applyFont="1" applyFill="1" applyBorder="1" applyAlignment="1">
      <alignment wrapText="1"/>
    </xf>
    <xf numFmtId="0" fontId="4" fillId="3" borderId="2" xfId="0" applyFont="1" applyFill="1" applyBorder="1" applyAlignment="1">
      <alignment wrapText="1"/>
    </xf>
    <xf numFmtId="0" fontId="20" fillId="3" borderId="2" xfId="0" applyFont="1" applyFill="1" applyBorder="1" applyAlignment="1">
      <alignment vertical="center" wrapText="1"/>
    </xf>
    <xf numFmtId="0" fontId="19" fillId="3" borderId="2" xfId="0" applyFont="1" applyFill="1" applyBorder="1" applyAlignment="1">
      <alignment vertical="center" wrapText="1"/>
    </xf>
    <xf numFmtId="0" fontId="22" fillId="7" borderId="2" xfId="0" applyFont="1" applyFill="1" applyBorder="1" applyAlignment="1">
      <alignment vertical="center" wrapText="1"/>
    </xf>
    <xf numFmtId="0" fontId="20" fillId="7" borderId="2" xfId="0" applyFont="1" applyFill="1" applyBorder="1" applyAlignment="1">
      <alignment vertical="center" wrapText="1"/>
    </xf>
    <xf numFmtId="0" fontId="22" fillId="3" borderId="2" xfId="0" applyFont="1" applyFill="1" applyBorder="1" applyAlignment="1">
      <alignment vertical="center" wrapText="1"/>
    </xf>
    <xf numFmtId="0" fontId="21" fillId="3" borderId="2" xfId="0" applyFont="1" applyFill="1" applyBorder="1" applyAlignment="1">
      <alignment vertical="center" wrapText="1"/>
    </xf>
    <xf numFmtId="0" fontId="21" fillId="7" borderId="2" xfId="0" applyFont="1" applyFill="1" applyBorder="1" applyAlignment="1">
      <alignment vertical="center" wrapText="1"/>
    </xf>
    <xf numFmtId="0" fontId="4" fillId="7" borderId="5" xfId="0" applyFont="1" applyFill="1" applyBorder="1" applyAlignment="1">
      <alignment vertical="center" wrapText="1"/>
    </xf>
    <xf numFmtId="0" fontId="4" fillId="7" borderId="4" xfId="0" applyFont="1" applyFill="1" applyBorder="1" applyAlignment="1">
      <alignment vertical="center" wrapText="1"/>
    </xf>
    <xf numFmtId="0" fontId="24" fillId="7" borderId="3" xfId="0" applyFont="1" applyFill="1" applyBorder="1" applyAlignment="1">
      <alignment vertical="center" wrapText="1"/>
    </xf>
    <xf numFmtId="0" fontId="23" fillId="3" borderId="2" xfId="0" applyFont="1" applyFill="1" applyBorder="1" applyAlignment="1">
      <alignment vertical="center" wrapText="1"/>
    </xf>
    <xf numFmtId="0" fontId="3" fillId="5" borderId="2" xfId="0" applyFont="1" applyFill="1" applyBorder="1" applyAlignment="1">
      <alignment horizontal="center" vertical="center" wrapText="1"/>
    </xf>
    <xf numFmtId="0" fontId="17" fillId="5" borderId="6" xfId="0" applyFont="1" applyFill="1" applyBorder="1" applyAlignment="1">
      <alignment horizontal="left" vertical="top" wrapText="1"/>
    </xf>
    <xf numFmtId="0" fontId="12" fillId="5" borderId="2" xfId="0" applyFont="1" applyFill="1" applyBorder="1" applyAlignment="1">
      <alignment vertical="center" wrapText="1"/>
    </xf>
    <xf numFmtId="0" fontId="4" fillId="5" borderId="2" xfId="0" applyFont="1" applyFill="1" applyBorder="1" applyAlignment="1">
      <alignment vertical="center" wrapText="1"/>
    </xf>
    <xf numFmtId="0" fontId="3" fillId="5" borderId="2" xfId="0" applyFont="1" applyFill="1" applyBorder="1" applyAlignment="1">
      <alignment vertical="center" wrapText="1"/>
    </xf>
    <xf numFmtId="9" fontId="3" fillId="5" borderId="2" xfId="0" applyNumberFormat="1" applyFont="1" applyFill="1" applyBorder="1" applyAlignment="1">
      <alignment vertical="center" wrapText="1"/>
    </xf>
    <xf numFmtId="0" fontId="3" fillId="5" borderId="2" xfId="0" applyFont="1" applyFill="1" applyBorder="1" applyAlignment="1">
      <alignment vertical="center"/>
    </xf>
    <xf numFmtId="0" fontId="3" fillId="5" borderId="0" xfId="0" applyFont="1" applyFill="1" applyAlignment="1">
      <alignment vertical="top" wrapText="1"/>
    </xf>
    <xf numFmtId="0" fontId="19" fillId="5" borderId="2" xfId="0" applyFont="1" applyFill="1" applyBorder="1" applyAlignment="1">
      <alignment horizontal="justify" vertical="center" wrapText="1"/>
    </xf>
    <xf numFmtId="0" fontId="3" fillId="5" borderId="0" xfId="0" applyFont="1" applyFill="1"/>
    <xf numFmtId="0" fontId="12" fillId="3" borderId="6" xfId="0" applyFont="1" applyFill="1" applyBorder="1" applyAlignment="1">
      <alignment vertical="center" wrapText="1"/>
    </xf>
    <xf numFmtId="0" fontId="12" fillId="5" borderId="6" xfId="0" applyFont="1" applyFill="1" applyBorder="1" applyAlignment="1">
      <alignment horizontal="justify" vertical="center" wrapText="1"/>
    </xf>
    <xf numFmtId="0" fontId="15" fillId="5" borderId="2" xfId="0" applyFont="1" applyFill="1" applyBorder="1" applyAlignment="1">
      <alignment vertical="center" wrapText="1"/>
    </xf>
    <xf numFmtId="14" fontId="3" fillId="5" borderId="2" xfId="0" applyNumberFormat="1" applyFont="1" applyFill="1" applyBorder="1" applyAlignment="1">
      <alignment vertical="center"/>
    </xf>
    <xf numFmtId="0" fontId="12" fillId="5" borderId="2" xfId="0" applyFont="1" applyFill="1" applyBorder="1" applyAlignment="1">
      <alignment horizontal="justify" vertical="center" wrapText="1"/>
    </xf>
    <xf numFmtId="0" fontId="21" fillId="5" borderId="6" xfId="0" applyFont="1" applyFill="1" applyBorder="1" applyAlignment="1">
      <alignment horizontal="justify" vertical="top" wrapText="1"/>
    </xf>
    <xf numFmtId="0" fontId="20" fillId="5" borderId="2" xfId="0" applyFont="1" applyFill="1" applyBorder="1" applyAlignment="1">
      <alignment vertical="center" wrapText="1"/>
    </xf>
    <xf numFmtId="0" fontId="22" fillId="5" borderId="6" xfId="0" applyFont="1" applyFill="1" applyBorder="1" applyAlignment="1">
      <alignment horizontal="justify" vertical="top" wrapText="1"/>
    </xf>
    <xf numFmtId="0" fontId="12" fillId="5" borderId="3" xfId="0" applyFont="1" applyFill="1" applyBorder="1" applyAlignment="1">
      <alignment vertical="center" wrapText="1"/>
    </xf>
    <xf numFmtId="0" fontId="22" fillId="5" borderId="2" xfId="0" applyFont="1" applyFill="1" applyBorder="1" applyAlignment="1">
      <alignment vertical="center" wrapText="1"/>
    </xf>
    <xf numFmtId="0" fontId="12" fillId="5" borderId="5" xfId="0" applyFont="1" applyFill="1" applyBorder="1" applyAlignment="1">
      <alignment vertical="center" wrapText="1"/>
    </xf>
    <xf numFmtId="0" fontId="12" fillId="5" borderId="4" xfId="0" applyFont="1" applyFill="1" applyBorder="1" applyAlignment="1">
      <alignment vertical="center" wrapText="1"/>
    </xf>
    <xf numFmtId="0" fontId="20" fillId="5" borderId="6" xfId="0" applyFont="1" applyFill="1" applyBorder="1" applyAlignment="1">
      <alignment horizontal="justify" vertical="top" wrapText="1"/>
    </xf>
    <xf numFmtId="0" fontId="20" fillId="5" borderId="2" xfId="0" applyFont="1" applyFill="1" applyBorder="1" applyAlignment="1">
      <alignment wrapText="1"/>
    </xf>
    <xf numFmtId="0" fontId="21" fillId="5" borderId="2" xfId="0" applyFont="1" applyFill="1" applyBorder="1" applyAlignment="1">
      <alignment vertical="center" wrapText="1"/>
    </xf>
    <xf numFmtId="0" fontId="25" fillId="5" borderId="6" xfId="0" applyFont="1" applyFill="1" applyBorder="1" applyAlignment="1">
      <alignment horizontal="justify" vertical="top" wrapText="1"/>
    </xf>
    <xf numFmtId="0" fontId="25" fillId="5" borderId="2" xfId="0" applyFont="1" applyFill="1" applyBorder="1" applyAlignment="1">
      <alignment vertical="center" wrapText="1"/>
    </xf>
    <xf numFmtId="0" fontId="12" fillId="5" borderId="6" xfId="0" applyFont="1" applyFill="1" applyBorder="1" applyAlignment="1">
      <alignment horizontal="justify" vertical="top" wrapText="1"/>
    </xf>
    <xf numFmtId="0" fontId="25" fillId="5" borderId="3" xfId="0" applyFont="1" applyFill="1" applyBorder="1" applyAlignment="1">
      <alignment vertical="center" wrapText="1"/>
    </xf>
    <xf numFmtId="0" fontId="3" fillId="5" borderId="3" xfId="0" applyFont="1" applyFill="1" applyBorder="1" applyAlignment="1">
      <alignment vertical="center" wrapText="1"/>
    </xf>
    <xf numFmtId="9" fontId="3" fillId="5" borderId="3" xfId="0" applyNumberFormat="1" applyFont="1" applyFill="1" applyBorder="1" applyAlignment="1">
      <alignment vertical="center" wrapText="1"/>
    </xf>
    <xf numFmtId="14" fontId="3" fillId="5" borderId="3" xfId="0" applyNumberFormat="1" applyFont="1" applyFill="1" applyBorder="1" applyAlignment="1">
      <alignment vertical="center"/>
    </xf>
    <xf numFmtId="0" fontId="4" fillId="5" borderId="4" xfId="0" applyFont="1" applyFill="1" applyBorder="1" applyAlignment="1">
      <alignment vertical="center" wrapText="1"/>
    </xf>
    <xf numFmtId="0" fontId="3" fillId="5" borderId="4" xfId="0" applyFont="1" applyFill="1" applyBorder="1" applyAlignment="1">
      <alignment vertical="center" wrapText="1"/>
    </xf>
    <xf numFmtId="9" fontId="3" fillId="5" borderId="4" xfId="0" applyNumberFormat="1" applyFont="1" applyFill="1" applyBorder="1" applyAlignment="1">
      <alignment vertical="center" wrapText="1"/>
    </xf>
    <xf numFmtId="14" fontId="3" fillId="5" borderId="4" xfId="0" applyNumberFormat="1" applyFont="1" applyFill="1" applyBorder="1" applyAlignment="1">
      <alignment vertical="center"/>
    </xf>
    <xf numFmtId="0" fontId="2" fillId="5" borderId="2" xfId="0" applyFont="1" applyFill="1" applyBorder="1" applyAlignment="1">
      <alignment horizontal="center" vertical="center"/>
    </xf>
    <xf numFmtId="0" fontId="4" fillId="5" borderId="5" xfId="0" applyFont="1" applyFill="1" applyBorder="1" applyAlignment="1">
      <alignment vertical="center" wrapText="1"/>
    </xf>
    <xf numFmtId="0" fontId="3" fillId="5" borderId="5" xfId="0" applyFont="1" applyFill="1" applyBorder="1" applyAlignment="1">
      <alignment vertical="center" wrapText="1"/>
    </xf>
    <xf numFmtId="9" fontId="3" fillId="5" borderId="5" xfId="0" applyNumberFormat="1" applyFont="1" applyFill="1" applyBorder="1" applyAlignment="1">
      <alignment vertical="center" wrapText="1"/>
    </xf>
    <xf numFmtId="14" fontId="3" fillId="5" borderId="5"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wrapText="1"/>
    </xf>
    <xf numFmtId="0" fontId="3" fillId="3" borderId="0" xfId="0" applyFont="1" applyFill="1" applyAlignment="1">
      <alignment vertical="center"/>
    </xf>
    <xf numFmtId="0" fontId="0" fillId="0" borderId="0" xfId="0" applyAlignment="1">
      <alignment vertical="center"/>
    </xf>
    <xf numFmtId="0" fontId="3" fillId="0" borderId="0" xfId="0" applyFont="1" applyAlignment="1">
      <alignment horizontal="left" vertical="center"/>
    </xf>
    <xf numFmtId="0" fontId="3" fillId="3" borderId="0" xfId="0" applyFont="1" applyFill="1" applyAlignment="1">
      <alignment horizontal="left" vertical="center"/>
    </xf>
    <xf numFmtId="0" fontId="0" fillId="0" borderId="18" xfId="0" applyBorder="1"/>
    <xf numFmtId="0" fontId="0" fillId="0" borderId="19" xfId="0" applyBorder="1"/>
    <xf numFmtId="0" fontId="0" fillId="0" borderId="20" xfId="0" applyBorder="1"/>
    <xf numFmtId="0" fontId="26" fillId="0" borderId="0" xfId="0" applyFont="1"/>
    <xf numFmtId="0" fontId="0" fillId="0" borderId="18" xfId="0" pivotButton="1"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3" xfId="0" pivotButton="1" applyBorder="1"/>
    <xf numFmtId="0" fontId="0" fillId="6" borderId="24" xfId="0" applyFill="1" applyBorder="1"/>
    <xf numFmtId="0" fontId="0" fillId="6" borderId="0" xfId="0" applyFill="1"/>
    <xf numFmtId="0" fontId="0" fillId="8" borderId="0" xfId="0" applyFill="1"/>
    <xf numFmtId="0" fontId="0" fillId="8" borderId="26" xfId="0" applyFill="1" applyBorder="1"/>
    <xf numFmtId="0" fontId="0" fillId="5" borderId="26" xfId="0" applyFill="1" applyBorder="1"/>
    <xf numFmtId="0" fontId="0" fillId="5" borderId="0" xfId="0" applyFill="1"/>
    <xf numFmtId="0" fontId="27" fillId="8" borderId="0" xfId="0" applyFont="1" applyFill="1"/>
    <xf numFmtId="0" fontId="0" fillId="8" borderId="18" xfId="0" applyFill="1" applyBorder="1"/>
    <xf numFmtId="0" fontId="0" fillId="9" borderId="26" xfId="0" applyFill="1" applyBorder="1"/>
    <xf numFmtId="0" fontId="0" fillId="8" borderId="24" xfId="0" applyFill="1" applyBorder="1"/>
    <xf numFmtId="9" fontId="3" fillId="6" borderId="2" xfId="0" applyNumberFormat="1" applyFont="1" applyFill="1" applyBorder="1" applyAlignment="1">
      <alignment horizontal="left" vertical="center" wrapText="1"/>
    </xf>
    <xf numFmtId="0" fontId="28" fillId="0" borderId="0" xfId="0" applyFont="1" applyAlignment="1">
      <alignment vertical="center" wrapText="1"/>
    </xf>
    <xf numFmtId="0" fontId="5" fillId="0" borderId="0" xfId="0" applyFont="1" applyAlignment="1">
      <alignment vertical="center" wrapText="1"/>
    </xf>
    <xf numFmtId="0" fontId="5" fillId="0" borderId="2" xfId="0" applyFont="1" applyBorder="1" applyAlignment="1">
      <alignment vertical="center" wrapText="1"/>
    </xf>
    <xf numFmtId="0" fontId="5" fillId="0" borderId="0" xfId="0" applyFont="1" applyAlignment="1">
      <alignment vertical="center"/>
    </xf>
    <xf numFmtId="0" fontId="7" fillId="0" borderId="0" xfId="0" applyFont="1" applyAlignment="1">
      <alignment vertical="center"/>
    </xf>
    <xf numFmtId="0" fontId="28" fillId="0" borderId="0" xfId="0" applyFont="1" applyAlignment="1">
      <alignment horizontal="left" vertical="center" wrapText="1"/>
    </xf>
    <xf numFmtId="0" fontId="7" fillId="0" borderId="0" xfId="0" applyFont="1"/>
    <xf numFmtId="0" fontId="5" fillId="0" borderId="0" xfId="0" applyFont="1"/>
    <xf numFmtId="49" fontId="29" fillId="0" borderId="0" xfId="0" applyNumberFormat="1" applyFont="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3" fillId="0" borderId="6" xfId="0" applyFont="1" applyBorder="1" applyAlignment="1">
      <alignment vertical="center" wrapText="1"/>
    </xf>
    <xf numFmtId="0" fontId="3" fillId="0" borderId="11" xfId="0" applyFont="1" applyBorder="1" applyAlignment="1">
      <alignment vertical="center" wrapText="1"/>
    </xf>
    <xf numFmtId="0" fontId="4" fillId="0" borderId="10" xfId="0" applyFont="1" applyBorder="1" applyAlignment="1">
      <alignment vertical="center" wrapText="1"/>
    </xf>
    <xf numFmtId="0" fontId="4" fillId="0" borderId="9" xfId="0" applyFont="1" applyBorder="1" applyAlignment="1">
      <alignment vertical="center" wrapText="1"/>
    </xf>
    <xf numFmtId="0" fontId="0" fillId="0" borderId="11" xfId="0" applyBorder="1"/>
    <xf numFmtId="0" fontId="0" fillId="0" borderId="2" xfId="0" applyBorder="1"/>
    <xf numFmtId="0" fontId="0" fillId="0" borderId="6" xfId="0" applyBorder="1"/>
    <xf numFmtId="0" fontId="0" fillId="0" borderId="8" xfId="0" applyBorder="1"/>
    <xf numFmtId="0" fontId="0" fillId="0" borderId="3" xfId="0" applyBorder="1"/>
    <xf numFmtId="0" fontId="0" fillId="0" borderId="7" xfId="0" applyBorder="1"/>
    <xf numFmtId="0" fontId="0" fillId="0" borderId="0" xfId="0" pivotButton="1"/>
    <xf numFmtId="0" fontId="0" fillId="0" borderId="0" xfId="0" applyAlignment="1">
      <alignment horizontal="left"/>
    </xf>
    <xf numFmtId="0" fontId="7" fillId="0" borderId="2" xfId="0" applyFont="1" applyBorder="1" applyAlignment="1">
      <alignment vertical="center" wrapText="1"/>
    </xf>
    <xf numFmtId="0" fontId="7" fillId="0" borderId="2" xfId="0" applyFont="1" applyBorder="1" applyAlignment="1">
      <alignment horizontal="justify" vertical="center" wrapText="1"/>
    </xf>
    <xf numFmtId="0" fontId="31" fillId="10" borderId="28" xfId="0" applyFont="1" applyFill="1" applyBorder="1" applyAlignment="1">
      <alignment horizontal="justify" vertical="center" wrapText="1"/>
    </xf>
    <xf numFmtId="0" fontId="31" fillId="10" borderId="29" xfId="0" applyFont="1" applyFill="1" applyBorder="1" applyAlignment="1">
      <alignment horizontal="justify" vertical="center" wrapText="1"/>
    </xf>
    <xf numFmtId="0" fontId="31" fillId="10" borderId="30" xfId="0" applyFont="1" applyFill="1" applyBorder="1" applyAlignment="1">
      <alignment horizontal="justify" vertical="center" wrapText="1"/>
    </xf>
    <xf numFmtId="0" fontId="31" fillId="10" borderId="31" xfId="0" applyFont="1" applyFill="1" applyBorder="1" applyAlignment="1">
      <alignment horizontal="justify" vertical="center" wrapText="1"/>
    </xf>
    <xf numFmtId="0" fontId="31" fillId="11" borderId="32" xfId="0" applyFont="1" applyFill="1" applyBorder="1" applyAlignment="1">
      <alignment horizontal="center" vertical="center" wrapText="1"/>
    </xf>
    <xf numFmtId="0" fontId="2" fillId="0" borderId="0" xfId="0" applyFont="1"/>
    <xf numFmtId="0" fontId="33" fillId="12" borderId="32" xfId="0" applyFont="1" applyFill="1" applyBorder="1" applyAlignment="1">
      <alignment horizontal="justify" vertical="center" wrapText="1"/>
    </xf>
    <xf numFmtId="0" fontId="33" fillId="13" borderId="32" xfId="0" applyFont="1" applyFill="1" applyBorder="1" applyAlignment="1">
      <alignment horizontal="justify" vertical="center" wrapText="1"/>
    </xf>
    <xf numFmtId="0" fontId="32" fillId="10" borderId="2" xfId="0" applyFont="1" applyFill="1" applyBorder="1" applyAlignment="1">
      <alignment horizontal="center" vertical="center" wrapText="1"/>
    </xf>
    <xf numFmtId="0" fontId="32" fillId="10" borderId="2" xfId="0" applyFont="1" applyFill="1" applyBorder="1" applyAlignment="1">
      <alignment horizontal="justify" vertical="center" wrapText="1"/>
    </xf>
    <xf numFmtId="0" fontId="33" fillId="12" borderId="2" xfId="0" applyFont="1" applyFill="1" applyBorder="1" applyAlignment="1">
      <alignment vertical="center" wrapText="1"/>
    </xf>
    <xf numFmtId="0" fontId="33" fillId="12" borderId="2" xfId="0" applyFont="1" applyFill="1" applyBorder="1" applyAlignment="1">
      <alignment horizontal="center" vertical="center" textRotation="90" wrapText="1"/>
    </xf>
    <xf numFmtId="0" fontId="33" fillId="12" borderId="2" xfId="0" applyFont="1" applyFill="1" applyBorder="1" applyAlignment="1">
      <alignment horizontal="left" vertical="center" wrapText="1"/>
    </xf>
    <xf numFmtId="0" fontId="33" fillId="13" borderId="2" xfId="0" applyFont="1" applyFill="1" applyBorder="1" applyAlignment="1">
      <alignment vertical="center" wrapText="1"/>
    </xf>
    <xf numFmtId="0" fontId="2" fillId="12" borderId="2" xfId="0" applyFont="1" applyFill="1" applyBorder="1" applyAlignment="1">
      <alignment vertical="center" wrapText="1"/>
    </xf>
    <xf numFmtId="0" fontId="2" fillId="12" borderId="2" xfId="0" applyFont="1" applyFill="1" applyBorder="1" applyAlignment="1">
      <alignment vertical="center" textRotation="90" wrapText="1"/>
    </xf>
    <xf numFmtId="0" fontId="33" fillId="12" borderId="2" xfId="0" applyFont="1" applyFill="1" applyBorder="1" applyAlignment="1">
      <alignment horizontal="justify" vertical="center" wrapText="1"/>
    </xf>
    <xf numFmtId="0" fontId="33" fillId="13" borderId="2" xfId="0" applyFont="1" applyFill="1" applyBorder="1" applyAlignment="1">
      <alignment horizontal="justify" vertical="center" wrapText="1"/>
    </xf>
    <xf numFmtId="0" fontId="31" fillId="10" borderId="33" xfId="0" applyFont="1" applyFill="1" applyBorder="1" applyAlignment="1">
      <alignment horizontal="justify" vertical="center" wrapText="1"/>
    </xf>
    <xf numFmtId="0" fontId="31" fillId="10" borderId="34" xfId="0" applyFont="1" applyFill="1" applyBorder="1" applyAlignment="1">
      <alignment horizontal="justify" vertical="center" wrapText="1"/>
    </xf>
    <xf numFmtId="0" fontId="31" fillId="10" borderId="35" xfId="0" applyFont="1" applyFill="1" applyBorder="1" applyAlignment="1">
      <alignment horizontal="justify" vertical="center" wrapText="1"/>
    </xf>
    <xf numFmtId="0" fontId="31" fillId="10" borderId="36" xfId="0" applyFont="1" applyFill="1" applyBorder="1" applyAlignment="1">
      <alignment horizontal="justify" vertical="center" wrapText="1"/>
    </xf>
    <xf numFmtId="0" fontId="31" fillId="10" borderId="37" xfId="0" applyFont="1" applyFill="1" applyBorder="1" applyAlignment="1">
      <alignment horizontal="justify" vertical="center" wrapText="1"/>
    </xf>
    <xf numFmtId="0" fontId="28" fillId="3" borderId="2" xfId="0" applyFont="1" applyFill="1" applyBorder="1" applyAlignment="1">
      <alignment horizontal="center" vertical="center" textRotation="90" wrapText="1"/>
    </xf>
    <xf numFmtId="0" fontId="7" fillId="0" borderId="2" xfId="0" applyFont="1" applyBorder="1" applyAlignment="1">
      <alignment vertical="top" wrapText="1"/>
    </xf>
    <xf numFmtId="0" fontId="34" fillId="0" borderId="39" xfId="0" applyFont="1" applyBorder="1" applyAlignment="1">
      <alignment vertical="center" wrapText="1"/>
    </xf>
    <xf numFmtId="0" fontId="34" fillId="0" borderId="40" xfId="0" applyFont="1" applyBorder="1" applyAlignment="1">
      <alignment vertical="center" wrapText="1"/>
    </xf>
    <xf numFmtId="0" fontId="34" fillId="0" borderId="41" xfId="0" applyFont="1" applyBorder="1" applyAlignment="1">
      <alignment vertical="center" wrapText="1"/>
    </xf>
    <xf numFmtId="0" fontId="31" fillId="11" borderId="42"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34" fillId="5" borderId="40" xfId="0" applyFont="1" applyFill="1" applyBorder="1" applyAlignment="1">
      <alignment vertical="center" wrapText="1"/>
    </xf>
    <xf numFmtId="9" fontId="3" fillId="5" borderId="2" xfId="0" applyNumberFormat="1" applyFont="1" applyFill="1" applyBorder="1" applyAlignment="1">
      <alignment horizontal="left" vertical="center" wrapText="1"/>
    </xf>
    <xf numFmtId="0" fontId="3" fillId="0" borderId="2" xfId="0" applyFont="1" applyBorder="1" applyAlignment="1">
      <alignment horizontal="left" vertical="top" wrapText="1"/>
    </xf>
    <xf numFmtId="0" fontId="3" fillId="0" borderId="2" xfId="0" applyFont="1" applyBorder="1"/>
    <xf numFmtId="14" fontId="4" fillId="0" borderId="1" xfId="0" applyNumberFormat="1" applyFont="1" applyBorder="1" applyAlignment="1">
      <alignment horizontal="center" vertical="center" wrapText="1"/>
    </xf>
    <xf numFmtId="0" fontId="35" fillId="3" borderId="0" xfId="0" applyFont="1" applyFill="1"/>
    <xf numFmtId="0" fontId="31" fillId="10" borderId="51" xfId="0" applyFont="1" applyFill="1" applyBorder="1" applyAlignment="1">
      <alignment horizontal="justify" vertical="center" wrapText="1"/>
    </xf>
    <xf numFmtId="0" fontId="31" fillId="10" borderId="32" xfId="0" applyFont="1" applyFill="1" applyBorder="1" applyAlignment="1">
      <alignment horizontal="justify" vertical="center" wrapText="1"/>
    </xf>
    <xf numFmtId="0" fontId="33" fillId="11" borderId="32" xfId="0" applyFont="1" applyFill="1" applyBorder="1" applyAlignment="1">
      <alignment horizontal="justify" vertical="center" wrapText="1"/>
    </xf>
    <xf numFmtId="0" fontId="37" fillId="0" borderId="0" xfId="1" applyFont="1" applyAlignment="1">
      <alignment horizontal="justify" vertical="center"/>
    </xf>
    <xf numFmtId="0" fontId="33" fillId="14" borderId="46" xfId="0" applyFont="1" applyFill="1" applyBorder="1" applyAlignment="1">
      <alignment horizontal="justify" vertical="center" wrapText="1"/>
    </xf>
    <xf numFmtId="0" fontId="3" fillId="4"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6" borderId="2" xfId="0" applyFont="1" applyFill="1" applyBorder="1" applyAlignment="1">
      <alignment horizontal="left" vertical="center" wrapText="1"/>
    </xf>
    <xf numFmtId="0" fontId="29" fillId="0" borderId="0" xfId="0" applyFont="1" applyAlignment="1">
      <alignment horizontal="left" vertical="center" wrapText="1"/>
    </xf>
    <xf numFmtId="0" fontId="5" fillId="0" borderId="0" xfId="0" applyFont="1" applyAlignment="1">
      <alignment horizontal="left" vertical="center"/>
    </xf>
    <xf numFmtId="0" fontId="4" fillId="3" borderId="2" xfId="0" applyFont="1" applyFill="1" applyBorder="1" applyAlignment="1">
      <alignment horizontal="left" vertical="center" wrapText="1"/>
    </xf>
    <xf numFmtId="0" fontId="7" fillId="0" borderId="0" xfId="0" applyFont="1" applyAlignment="1">
      <alignment horizontal="left" vertical="center"/>
    </xf>
    <xf numFmtId="0" fontId="2" fillId="0" borderId="0" xfId="0" applyFont="1" applyAlignment="1">
      <alignment horizontal="left"/>
    </xf>
    <xf numFmtId="0" fontId="31" fillId="10" borderId="50" xfId="0" applyFont="1" applyFill="1" applyBorder="1" applyAlignment="1">
      <alignment vertical="center" wrapText="1"/>
    </xf>
    <xf numFmtId="0" fontId="2" fillId="0" borderId="0" xfId="0" applyFont="1" applyAlignment="1">
      <alignment wrapText="1"/>
    </xf>
    <xf numFmtId="0" fontId="37" fillId="0" borderId="0" xfId="1" applyFont="1" applyAlignment="1">
      <alignment horizontal="justify" vertical="center" wrapText="1"/>
    </xf>
    <xf numFmtId="0" fontId="31" fillId="10" borderId="42" xfId="0" applyFont="1" applyFill="1" applyBorder="1" applyAlignment="1">
      <alignment horizontal="center" vertical="center" wrapText="1"/>
    </xf>
    <xf numFmtId="0" fontId="36" fillId="10" borderId="50" xfId="1" applyFill="1" applyBorder="1" applyAlignment="1">
      <alignment horizontal="center" vertical="center" wrapText="1"/>
    </xf>
    <xf numFmtId="0" fontId="31" fillId="14" borderId="46" xfId="0" applyFont="1" applyFill="1" applyBorder="1" applyAlignment="1">
      <alignment horizontal="center" vertical="center" wrapText="1"/>
    </xf>
    <xf numFmtId="0" fontId="39" fillId="0" borderId="0" xfId="0" applyFont="1" applyAlignment="1">
      <alignment horizontal="center" vertical="center"/>
    </xf>
    <xf numFmtId="0" fontId="39" fillId="0" borderId="0" xfId="0" applyFont="1"/>
    <xf numFmtId="0" fontId="40" fillId="0" borderId="0" xfId="0" applyFont="1" applyAlignment="1">
      <alignment vertical="center"/>
    </xf>
    <xf numFmtId="0" fontId="39" fillId="0" borderId="0" xfId="0" applyFont="1" applyAlignment="1">
      <alignment vertical="center"/>
    </xf>
    <xf numFmtId="0" fontId="42" fillId="0" borderId="0" xfId="0" applyFont="1"/>
    <xf numFmtId="0" fontId="41" fillId="0" borderId="0" xfId="0" applyFont="1" applyAlignment="1">
      <alignment horizontal="center" vertical="center" wrapText="1"/>
    </xf>
    <xf numFmtId="0" fontId="45" fillId="6" borderId="56" xfId="2" applyFont="1" applyFill="1" applyBorder="1" applyAlignment="1">
      <alignment horizontal="center" vertical="center" textRotation="90" wrapText="1"/>
    </xf>
    <xf numFmtId="3" fontId="46" fillId="0" borderId="57" xfId="2" applyNumberFormat="1" applyFont="1" applyBorder="1" applyAlignment="1">
      <alignment horizontal="center" vertical="center"/>
    </xf>
    <xf numFmtId="3" fontId="46" fillId="0" borderId="58" xfId="2" applyNumberFormat="1" applyFont="1" applyBorder="1" applyAlignment="1">
      <alignment horizontal="center" vertical="center"/>
    </xf>
    <xf numFmtId="0" fontId="47" fillId="5" borderId="55" xfId="2" applyFont="1" applyFill="1" applyBorder="1" applyAlignment="1">
      <alignment horizontal="center" vertical="center" wrapText="1"/>
    </xf>
    <xf numFmtId="0" fontId="47" fillId="16" borderId="56" xfId="2" applyFont="1" applyFill="1" applyBorder="1" applyAlignment="1">
      <alignment horizontal="center" vertical="center" wrapText="1"/>
    </xf>
    <xf numFmtId="0" fontId="47" fillId="6" borderId="56" xfId="2" applyFont="1" applyFill="1" applyBorder="1" applyAlignment="1">
      <alignment horizontal="center" vertical="center" wrapText="1"/>
    </xf>
    <xf numFmtId="0" fontId="47" fillId="6" borderId="57" xfId="2" applyFont="1" applyFill="1" applyBorder="1" applyAlignment="1">
      <alignment horizontal="center" vertical="center" wrapText="1"/>
    </xf>
    <xf numFmtId="0" fontId="45" fillId="16" borderId="2" xfId="2" applyFont="1" applyFill="1" applyBorder="1" applyAlignment="1">
      <alignment horizontal="center" vertical="center" textRotation="90"/>
    </xf>
    <xf numFmtId="3" fontId="46" fillId="0" borderId="60" xfId="2" applyNumberFormat="1" applyFont="1" applyBorder="1" applyAlignment="1">
      <alignment horizontal="center" vertical="center"/>
    </xf>
    <xf numFmtId="0" fontId="47" fillId="4" borderId="59" xfId="2" applyFont="1" applyFill="1" applyBorder="1" applyAlignment="1">
      <alignment horizontal="center" vertical="center" wrapText="1"/>
    </xf>
    <xf numFmtId="0" fontId="47" fillId="5" borderId="2" xfId="2" applyFont="1" applyFill="1" applyBorder="1" applyAlignment="1">
      <alignment horizontal="center" vertical="center" wrapText="1"/>
    </xf>
    <xf numFmtId="0" fontId="47" fillId="16" borderId="2" xfId="2" applyFont="1" applyFill="1" applyBorder="1" applyAlignment="1">
      <alignment horizontal="center" vertical="center" wrapText="1"/>
    </xf>
    <xf numFmtId="0" fontId="47" fillId="6" borderId="2" xfId="2" applyFont="1" applyFill="1" applyBorder="1" applyAlignment="1">
      <alignment horizontal="center" vertical="center" wrapText="1"/>
    </xf>
    <xf numFmtId="0" fontId="47" fillId="6" borderId="60" xfId="2" applyFont="1" applyFill="1" applyBorder="1" applyAlignment="1">
      <alignment horizontal="center" vertical="center" wrapText="1"/>
    </xf>
    <xf numFmtId="0" fontId="45" fillId="5" borderId="2" xfId="2" applyFont="1" applyFill="1" applyBorder="1" applyAlignment="1">
      <alignment horizontal="center" vertical="center" textRotation="90"/>
    </xf>
    <xf numFmtId="0" fontId="45" fillId="4" borderId="2" xfId="2" applyFont="1" applyFill="1" applyBorder="1" applyAlignment="1">
      <alignment horizontal="center" vertical="center" textRotation="90"/>
    </xf>
    <xf numFmtId="0" fontId="47" fillId="4" borderId="2" xfId="2" applyFont="1" applyFill="1" applyBorder="1" applyAlignment="1">
      <alignment horizontal="center" vertical="center" wrapText="1"/>
    </xf>
    <xf numFmtId="0" fontId="47" fillId="4" borderId="61" xfId="2" applyFont="1" applyFill="1" applyBorder="1" applyAlignment="1">
      <alignment horizontal="center" vertical="center" wrapText="1"/>
    </xf>
    <xf numFmtId="0" fontId="47" fillId="4" borderId="62" xfId="2" applyFont="1" applyFill="1" applyBorder="1" applyAlignment="1">
      <alignment horizontal="center" vertical="center" wrapText="1"/>
    </xf>
    <xf numFmtId="0" fontId="47" fillId="16" borderId="62" xfId="2" applyFont="1" applyFill="1" applyBorder="1" applyAlignment="1">
      <alignment horizontal="center" vertical="center" wrapText="1"/>
    </xf>
    <xf numFmtId="0" fontId="44" fillId="0" borderId="0" xfId="2" applyFont="1" applyAlignment="1">
      <alignment vertical="center" textRotation="90" wrapText="1"/>
    </xf>
    <xf numFmtId="0" fontId="44" fillId="0" borderId="0" xfId="2" applyFont="1" applyAlignment="1">
      <alignment horizontal="center" vertical="center" textRotation="90" wrapText="1"/>
    </xf>
    <xf numFmtId="164" fontId="48" fillId="2" borderId="0" xfId="2" applyNumberFormat="1" applyFont="1" applyFill="1" applyAlignment="1">
      <alignment horizontal="center" vertical="center"/>
    </xf>
    <xf numFmtId="3" fontId="46" fillId="3" borderId="55" xfId="2" applyNumberFormat="1" applyFont="1" applyFill="1" applyBorder="1" applyAlignment="1">
      <alignment horizontal="center" vertical="center"/>
    </xf>
    <xf numFmtId="3" fontId="46" fillId="3" borderId="56" xfId="2" applyNumberFormat="1" applyFont="1" applyFill="1" applyBorder="1" applyAlignment="1">
      <alignment horizontal="center" vertical="center"/>
    </xf>
    <xf numFmtId="164" fontId="48" fillId="0" borderId="0" xfId="2" applyNumberFormat="1" applyFont="1" applyAlignment="1">
      <alignment horizontal="center" vertical="center"/>
    </xf>
    <xf numFmtId="0" fontId="45" fillId="4" borderId="59" xfId="2" applyFont="1" applyFill="1" applyBorder="1" applyAlignment="1">
      <alignment horizontal="center" vertical="center"/>
    </xf>
    <xf numFmtId="0" fontId="45" fillId="4" borderId="2" xfId="2" applyFont="1" applyFill="1" applyBorder="1" applyAlignment="1">
      <alignment horizontal="center" vertical="center"/>
    </xf>
    <xf numFmtId="0" fontId="45" fillId="5" borderId="2" xfId="2" applyFont="1" applyFill="1" applyBorder="1" applyAlignment="1">
      <alignment horizontal="center" vertical="center"/>
    </xf>
    <xf numFmtId="0" fontId="45" fillId="16" borderId="2" xfId="2" applyFont="1" applyFill="1" applyBorder="1" applyAlignment="1">
      <alignment horizontal="center" vertical="center"/>
    </xf>
    <xf numFmtId="0" fontId="45" fillId="6" borderId="2" xfId="2" applyFont="1" applyFill="1" applyBorder="1" applyAlignment="1">
      <alignment horizontal="center" vertical="center"/>
    </xf>
    <xf numFmtId="0" fontId="1" fillId="0" borderId="0" xfId="2" applyFont="1" applyAlignment="1">
      <alignment horizontal="center"/>
    </xf>
    <xf numFmtId="0" fontId="0" fillId="0" borderId="0" xfId="0" applyAlignment="1">
      <alignment wrapText="1"/>
    </xf>
    <xf numFmtId="9" fontId="0" fillId="0" borderId="0" xfId="3" applyFont="1" applyAlignment="1">
      <alignment wrapText="1"/>
    </xf>
    <xf numFmtId="9" fontId="0" fillId="0" borderId="0" xfId="0" applyNumberFormat="1"/>
    <xf numFmtId="0" fontId="31" fillId="10" borderId="46" xfId="0" applyFont="1" applyFill="1" applyBorder="1" applyAlignment="1">
      <alignment horizontal="center" vertical="center" wrapText="1"/>
    </xf>
    <xf numFmtId="0" fontId="31" fillId="10" borderId="45" xfId="0" applyFont="1" applyFill="1" applyBorder="1" applyAlignment="1">
      <alignment horizontal="center" vertical="center" wrapText="1"/>
    </xf>
    <xf numFmtId="0" fontId="31" fillId="10" borderId="51" xfId="0" applyFont="1" applyFill="1" applyBorder="1" applyAlignment="1">
      <alignment horizontal="center" vertical="center" wrapText="1"/>
    </xf>
    <xf numFmtId="49" fontId="31" fillId="10" borderId="51" xfId="0" applyNumberFormat="1" applyFont="1" applyFill="1" applyBorder="1" applyAlignment="1">
      <alignment horizontal="center" vertical="center" wrapText="1"/>
    </xf>
    <xf numFmtId="0" fontId="26" fillId="3" borderId="2" xfId="0" applyFont="1" applyFill="1" applyBorder="1" applyAlignment="1">
      <alignment horizontal="center" vertical="center" wrapText="1"/>
    </xf>
    <xf numFmtId="49" fontId="28" fillId="0" borderId="0" xfId="0" applyNumberFormat="1" applyFont="1" applyAlignment="1">
      <alignment horizontal="left" vertical="center" wrapText="1"/>
    </xf>
    <xf numFmtId="49" fontId="26" fillId="0" borderId="0" xfId="0" applyNumberFormat="1" applyFont="1" applyAlignment="1">
      <alignment horizontal="left" vertical="center" wrapText="1"/>
    </xf>
    <xf numFmtId="0" fontId="26" fillId="0" borderId="0" xfId="0" applyFont="1" applyAlignment="1">
      <alignment horizontal="center" vertical="center" wrapText="1"/>
    </xf>
    <xf numFmtId="0" fontId="2" fillId="0" borderId="2" xfId="0" applyFont="1" applyBorder="1" applyAlignment="1">
      <alignment vertical="top" wrapText="1"/>
    </xf>
    <xf numFmtId="0" fontId="2" fillId="0" borderId="0" xfId="0" applyFont="1" applyAlignment="1">
      <alignment vertical="center"/>
    </xf>
    <xf numFmtId="0" fontId="26" fillId="0" borderId="0" xfId="0" applyFont="1" applyAlignment="1">
      <alignment vertical="center" wrapText="1"/>
    </xf>
    <xf numFmtId="49" fontId="26" fillId="0" borderId="0" xfId="0" applyNumberFormat="1" applyFont="1" applyAlignment="1">
      <alignment vertical="center" wrapText="1"/>
    </xf>
    <xf numFmtId="0" fontId="48" fillId="0" borderId="0" xfId="0" applyFont="1" applyAlignment="1">
      <alignment vertical="center" wrapText="1"/>
    </xf>
    <xf numFmtId="0" fontId="2" fillId="0" borderId="1" xfId="0" applyFont="1" applyBorder="1" applyAlignment="1">
      <alignment horizontal="center" vertical="center" wrapText="1"/>
    </xf>
    <xf numFmtId="0" fontId="2" fillId="0" borderId="0" xfId="0" applyFont="1" applyAlignment="1">
      <alignment vertical="center" wrapText="1"/>
    </xf>
    <xf numFmtId="0" fontId="30" fillId="0" borderId="0" xfId="0" applyFont="1" applyAlignment="1">
      <alignment vertical="center"/>
    </xf>
    <xf numFmtId="0" fontId="26" fillId="0" borderId="2" xfId="0" applyFont="1" applyBorder="1" applyAlignment="1">
      <alignment horizontal="center" vertical="center" wrapText="1"/>
    </xf>
    <xf numFmtId="0" fontId="5" fillId="0" borderId="0" xfId="0" applyFont="1" applyAlignment="1">
      <alignment horizontal="left" vertical="center" wrapText="1"/>
    </xf>
    <xf numFmtId="0" fontId="51" fillId="0" borderId="2" xfId="0" applyFont="1" applyBorder="1" applyAlignment="1">
      <alignment horizontal="center" vertical="center" wrapText="1"/>
    </xf>
    <xf numFmtId="0" fontId="1" fillId="0" borderId="0" xfId="0" applyFont="1" applyAlignment="1">
      <alignment horizontal="left"/>
    </xf>
    <xf numFmtId="0" fontId="30" fillId="0" borderId="0" xfId="0" applyFont="1" applyAlignment="1">
      <alignment vertical="center" wrapText="1"/>
    </xf>
    <xf numFmtId="0" fontId="31" fillId="10" borderId="50" xfId="0" applyFont="1" applyFill="1" applyBorder="1" applyAlignment="1">
      <alignment horizontal="justify" vertical="center" wrapText="1"/>
    </xf>
    <xf numFmtId="0" fontId="31" fillId="10" borderId="32" xfId="0" applyFont="1" applyFill="1" applyBorder="1" applyAlignment="1">
      <alignment horizontal="center" vertical="center" wrapText="1"/>
    </xf>
    <xf numFmtId="0" fontId="31" fillId="10" borderId="31" xfId="0" applyFont="1" applyFill="1" applyBorder="1" applyAlignment="1">
      <alignment horizontal="center" vertical="center" wrapText="1"/>
    </xf>
    <xf numFmtId="0" fontId="7" fillId="0" borderId="2" xfId="0" applyFont="1" applyBorder="1" applyAlignment="1">
      <alignment horizontal="left" vertical="center" wrapText="1"/>
    </xf>
    <xf numFmtId="0" fontId="26" fillId="0" borderId="0" xfId="0" applyFont="1" applyAlignment="1">
      <alignment horizontal="right" vertical="center" wrapText="1"/>
    </xf>
    <xf numFmtId="0" fontId="2" fillId="0" borderId="0" xfId="0" applyFont="1" applyAlignment="1">
      <alignment horizontal="right"/>
    </xf>
    <xf numFmtId="0" fontId="3" fillId="0" borderId="0" xfId="0" applyFont="1" applyAlignment="1">
      <alignment horizontal="right" vertical="center"/>
    </xf>
    <xf numFmtId="0" fontId="0" fillId="0" borderId="0" xfId="0" applyAlignment="1">
      <alignment horizontal="right"/>
    </xf>
    <xf numFmtId="9" fontId="3" fillId="0" borderId="0" xfId="4" applyFont="1" applyAlignment="1">
      <alignment horizontal="right" vertical="center"/>
    </xf>
    <xf numFmtId="14" fontId="3" fillId="3" borderId="3" xfId="0" applyNumberFormat="1" applyFont="1" applyFill="1" applyBorder="1" applyAlignment="1">
      <alignment horizontal="left" vertical="center"/>
    </xf>
    <xf numFmtId="14" fontId="3" fillId="3" borderId="4" xfId="0" applyNumberFormat="1" applyFont="1" applyFill="1" applyBorder="1" applyAlignment="1">
      <alignment horizontal="left" vertical="center"/>
    </xf>
    <xf numFmtId="14" fontId="3" fillId="3" borderId="3" xfId="0" applyNumberFormat="1" applyFont="1" applyFill="1" applyBorder="1" applyAlignment="1">
      <alignment horizontal="left" vertical="center" wrapText="1"/>
    </xf>
    <xf numFmtId="14" fontId="3" fillId="3" borderId="4" xfId="0" applyNumberFormat="1"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9" fontId="3" fillId="6" borderId="3" xfId="0" applyNumberFormat="1" applyFont="1" applyFill="1" applyBorder="1" applyAlignment="1">
      <alignment horizontal="right" vertical="center"/>
    </xf>
    <xf numFmtId="9" fontId="3" fillId="6" borderId="4" xfId="0" applyNumberFormat="1" applyFont="1" applyFill="1" applyBorder="1" applyAlignment="1">
      <alignment horizontal="right" vertical="center"/>
    </xf>
    <xf numFmtId="14" fontId="3" fillId="3" borderId="5" xfId="0" applyNumberFormat="1" applyFont="1" applyFill="1" applyBorder="1" applyAlignment="1">
      <alignment horizontal="left" vertical="center"/>
    </xf>
    <xf numFmtId="14" fontId="3" fillId="3" borderId="5" xfId="0" applyNumberFormat="1" applyFont="1" applyFill="1" applyBorder="1" applyAlignment="1">
      <alignment horizontal="left" vertical="center" wrapText="1"/>
    </xf>
    <xf numFmtId="0" fontId="3" fillId="0" borderId="5" xfId="0" applyFont="1" applyBorder="1" applyAlignment="1">
      <alignment horizontal="left" vertical="center" wrapText="1"/>
    </xf>
    <xf numFmtId="9" fontId="3" fillId="4" borderId="3" xfId="0" applyNumberFormat="1" applyFont="1" applyFill="1" applyBorder="1" applyAlignment="1">
      <alignment horizontal="right" vertical="center"/>
    </xf>
    <xf numFmtId="14" fontId="3" fillId="4" borderId="5" xfId="0" applyNumberFormat="1" applyFont="1" applyFill="1" applyBorder="1" applyAlignment="1">
      <alignment horizontal="right" vertical="center"/>
    </xf>
    <xf numFmtId="14" fontId="3" fillId="4" borderId="4" xfId="0" applyNumberFormat="1" applyFont="1" applyFill="1" applyBorder="1" applyAlignment="1">
      <alignment horizontal="right" vertical="center"/>
    </xf>
    <xf numFmtId="9" fontId="3" fillId="4" borderId="3" xfId="0" applyNumberFormat="1" applyFont="1" applyFill="1" applyBorder="1" applyAlignment="1">
      <alignment horizontal="right" vertical="center" wrapText="1"/>
    </xf>
    <xf numFmtId="14" fontId="3" fillId="4" borderId="4" xfId="0" applyNumberFormat="1" applyFont="1" applyFill="1" applyBorder="1" applyAlignment="1">
      <alignment horizontal="right" vertical="center" wrapText="1"/>
    </xf>
    <xf numFmtId="9" fontId="3" fillId="5" borderId="3" xfId="4" applyFont="1" applyFill="1" applyBorder="1" applyAlignment="1">
      <alignment horizontal="right" vertical="center"/>
    </xf>
    <xf numFmtId="9" fontId="3" fillId="5" borderId="5" xfId="4" applyFont="1" applyFill="1" applyBorder="1" applyAlignment="1">
      <alignment horizontal="right" vertical="center"/>
    </xf>
    <xf numFmtId="9" fontId="3" fillId="5" borderId="4" xfId="4" applyFont="1" applyFill="1" applyBorder="1" applyAlignment="1">
      <alignment horizontal="right" vertical="center"/>
    </xf>
    <xf numFmtId="0" fontId="4" fillId="2"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9" fontId="3" fillId="4" borderId="3" xfId="4" applyFont="1" applyFill="1" applyBorder="1" applyAlignment="1">
      <alignment horizontal="right" vertical="center"/>
    </xf>
    <xf numFmtId="9" fontId="3" fillId="4" borderId="5" xfId="4" applyFont="1" applyFill="1" applyBorder="1" applyAlignment="1">
      <alignment horizontal="right" vertical="center"/>
    </xf>
    <xf numFmtId="9" fontId="3" fillId="4" borderId="4" xfId="4" applyFont="1" applyFill="1" applyBorder="1" applyAlignment="1">
      <alignment horizontal="right" vertical="center"/>
    </xf>
    <xf numFmtId="0" fontId="26" fillId="0" borderId="2" xfId="0" applyFont="1" applyBorder="1" applyAlignment="1">
      <alignment horizontal="center"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xf>
    <xf numFmtId="0" fontId="4" fillId="2" borderId="2" xfId="0" applyFont="1" applyFill="1" applyBorder="1" applyAlignment="1">
      <alignment horizontal="left" vertical="center"/>
    </xf>
    <xf numFmtId="0" fontId="4" fillId="2" borderId="2" xfId="0" applyFont="1" applyFill="1" applyBorder="1" applyAlignment="1">
      <alignment horizontal="right" vertical="center" wrapText="1"/>
    </xf>
    <xf numFmtId="0" fontId="26" fillId="0" borderId="0" xfId="0" applyFont="1" applyAlignment="1">
      <alignment horizontal="left" vertical="center" wrapText="1"/>
    </xf>
    <xf numFmtId="49" fontId="26" fillId="0" borderId="0" xfId="0" applyNumberFormat="1" applyFont="1" applyAlignment="1">
      <alignment horizontal="left" vertical="center" wrapText="1"/>
    </xf>
    <xf numFmtId="0" fontId="26" fillId="0" borderId="0" xfId="0" applyFont="1" applyAlignment="1">
      <alignment horizontal="center" vertical="center" wrapText="1"/>
    </xf>
    <xf numFmtId="14"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8" fillId="0" borderId="0" xfId="0" applyFont="1" applyAlignment="1">
      <alignment horizontal="center"/>
    </xf>
    <xf numFmtId="0" fontId="33" fillId="11" borderId="45" xfId="0" applyFont="1" applyFill="1" applyBorder="1" applyAlignment="1">
      <alignment horizontal="left" vertical="center" wrapText="1"/>
    </xf>
    <xf numFmtId="0" fontId="31" fillId="10" borderId="45" xfId="0" applyFont="1" applyFill="1" applyBorder="1" applyAlignment="1">
      <alignment horizontal="center" vertical="center" textRotation="90" wrapText="1"/>
    </xf>
    <xf numFmtId="0" fontId="33" fillId="11" borderId="31" xfId="0" applyFont="1" applyFill="1" applyBorder="1" applyAlignment="1">
      <alignment horizontal="left" vertical="center" wrapText="1"/>
    </xf>
    <xf numFmtId="0" fontId="31" fillId="10" borderId="46" xfId="0" applyFont="1" applyFill="1" applyBorder="1" applyAlignment="1">
      <alignment horizontal="center" vertical="center" textRotation="90" wrapText="1"/>
    </xf>
    <xf numFmtId="0" fontId="31" fillId="10" borderId="47" xfId="0" applyFont="1" applyFill="1" applyBorder="1" applyAlignment="1">
      <alignment horizontal="justify" vertical="center" wrapText="1"/>
    </xf>
    <xf numFmtId="0" fontId="31" fillId="10" borderId="48" xfId="0" applyFont="1" applyFill="1" applyBorder="1" applyAlignment="1">
      <alignment horizontal="justify" vertical="center" wrapText="1"/>
    </xf>
    <xf numFmtId="0" fontId="31" fillId="10" borderId="49" xfId="0" applyFont="1" applyFill="1" applyBorder="1" applyAlignment="1">
      <alignment horizontal="justify" vertical="center" wrapText="1"/>
    </xf>
    <xf numFmtId="0" fontId="31" fillId="10" borderId="50" xfId="0" applyFont="1" applyFill="1" applyBorder="1" applyAlignment="1">
      <alignment horizontal="justify" vertical="center" wrapText="1"/>
    </xf>
    <xf numFmtId="0" fontId="2" fillId="0" borderId="0" xfId="0" applyFont="1" applyAlignment="1">
      <alignment horizontal="left" wrapText="1"/>
    </xf>
    <xf numFmtId="0" fontId="26" fillId="0" borderId="0" xfId="0" applyFont="1" applyAlignment="1">
      <alignment horizontal="center"/>
    </xf>
    <xf numFmtId="0" fontId="31" fillId="10" borderId="49" xfId="0" applyFont="1" applyFill="1" applyBorder="1" applyAlignment="1">
      <alignment horizontal="center" vertical="center" wrapText="1"/>
    </xf>
    <xf numFmtId="0" fontId="31" fillId="10" borderId="31" xfId="0" applyFont="1" applyFill="1" applyBorder="1" applyAlignment="1">
      <alignment horizontal="center" vertical="center" textRotation="90" wrapText="1"/>
    </xf>
    <xf numFmtId="0" fontId="33" fillId="14" borderId="46" xfId="0" applyFont="1" applyFill="1" applyBorder="1" applyAlignment="1">
      <alignment horizontal="left" vertical="center" wrapText="1"/>
    </xf>
    <xf numFmtId="0" fontId="33" fillId="14" borderId="31" xfId="0" applyFont="1" applyFill="1" applyBorder="1" applyAlignment="1">
      <alignment horizontal="left" vertical="center" wrapText="1"/>
    </xf>
    <xf numFmtId="0" fontId="31" fillId="10" borderId="46" xfId="0" applyFont="1" applyFill="1" applyBorder="1" applyAlignment="1">
      <alignment horizontal="center" vertical="center" wrapText="1"/>
    </xf>
    <xf numFmtId="0" fontId="31" fillId="10" borderId="45" xfId="0" applyFont="1" applyFill="1" applyBorder="1" applyAlignment="1">
      <alignment horizontal="center" vertical="center"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2" fillId="10" borderId="2" xfId="0" applyFont="1" applyFill="1" applyBorder="1" applyAlignment="1">
      <alignment horizontal="justify" vertical="center" wrapText="1"/>
    </xf>
    <xf numFmtId="0" fontId="31" fillId="10" borderId="2" xfId="0" applyFont="1" applyFill="1" applyBorder="1" applyAlignment="1">
      <alignment horizontal="center" vertical="center" textRotation="90" wrapText="1"/>
    </xf>
    <xf numFmtId="0" fontId="33" fillId="12" borderId="2" xfId="0" applyFont="1" applyFill="1" applyBorder="1" applyAlignment="1">
      <alignment horizontal="left" vertical="center" wrapText="1"/>
    </xf>
    <xf numFmtId="0" fontId="33" fillId="12" borderId="2" xfId="0" applyFont="1" applyFill="1" applyBorder="1" applyAlignment="1">
      <alignment horizontal="center" vertical="center" textRotation="90"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3" borderId="6" xfId="0" applyFont="1" applyFill="1" applyBorder="1" applyAlignment="1">
      <alignment horizontal="center" vertical="center" wrapText="1"/>
    </xf>
    <xf numFmtId="0" fontId="26" fillId="3" borderId="38" xfId="0" applyFont="1" applyFill="1" applyBorder="1" applyAlignment="1">
      <alignment horizontal="center" vertical="center" wrapText="1"/>
    </xf>
    <xf numFmtId="0" fontId="26" fillId="3" borderId="11" xfId="0" applyFont="1" applyFill="1" applyBorder="1" applyAlignment="1">
      <alignment horizontal="center" vertical="center" wrapText="1"/>
    </xf>
    <xf numFmtId="0" fontId="12" fillId="0" borderId="3" xfId="0" applyFont="1" applyBorder="1" applyAlignment="1">
      <alignment vertical="center" wrapText="1"/>
    </xf>
    <xf numFmtId="0" fontId="12" fillId="0" borderId="5" xfId="0" applyFont="1" applyBorder="1" applyAlignment="1">
      <alignment vertical="center" wrapText="1"/>
    </xf>
    <xf numFmtId="0" fontId="12" fillId="0" borderId="4" xfId="0" applyFont="1" applyBorder="1" applyAlignment="1">
      <alignment vertical="center" wrapText="1"/>
    </xf>
    <xf numFmtId="0" fontId="12" fillId="7" borderId="3" xfId="0" applyFont="1" applyFill="1" applyBorder="1" applyAlignment="1">
      <alignment vertical="center" wrapText="1"/>
    </xf>
    <xf numFmtId="0" fontId="12" fillId="7" borderId="4" xfId="0" applyFont="1" applyFill="1" applyBorder="1" applyAlignment="1">
      <alignment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12" fillId="5" borderId="3" xfId="0" applyFont="1" applyFill="1" applyBorder="1" applyAlignment="1">
      <alignment vertical="center" wrapText="1"/>
    </xf>
    <xf numFmtId="0" fontId="12" fillId="5" borderId="5" xfId="0" applyFont="1" applyFill="1" applyBorder="1" applyAlignment="1">
      <alignment vertical="center" wrapText="1"/>
    </xf>
    <xf numFmtId="0" fontId="12" fillId="5" borderId="4" xfId="0" applyFont="1" applyFill="1" applyBorder="1" applyAlignment="1">
      <alignment vertical="center" wrapText="1"/>
    </xf>
    <xf numFmtId="0" fontId="12" fillId="7" borderId="5" xfId="0" applyFont="1" applyFill="1" applyBorder="1" applyAlignment="1">
      <alignment vertical="center" wrapText="1"/>
    </xf>
    <xf numFmtId="0" fontId="3" fillId="0" borderId="5" xfId="0" applyFont="1" applyBorder="1" applyAlignment="1">
      <alignment horizontal="left" vertical="top" wrapText="1"/>
    </xf>
    <xf numFmtId="0" fontId="3" fillId="7" borderId="3" xfId="0" applyFont="1" applyFill="1" applyBorder="1" applyAlignment="1">
      <alignment horizontal="center" vertical="top" wrapText="1"/>
    </xf>
    <xf numFmtId="0" fontId="3" fillId="7" borderId="5" xfId="0" applyFont="1" applyFill="1" applyBorder="1" applyAlignment="1">
      <alignment horizontal="center" vertical="top" wrapText="1"/>
    </xf>
    <xf numFmtId="0" fontId="3" fillId="7" borderId="4" xfId="0" applyFont="1" applyFill="1" applyBorder="1" applyAlignment="1">
      <alignment horizontal="center" vertical="top" wrapText="1"/>
    </xf>
    <xf numFmtId="0" fontId="3" fillId="7" borderId="3"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3" borderId="3"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7" borderId="3" xfId="0" applyFont="1" applyFill="1" applyBorder="1" applyAlignment="1">
      <alignment horizontal="left" vertical="top" wrapText="1"/>
    </xf>
    <xf numFmtId="0" fontId="3" fillId="7" borderId="5" xfId="0" applyFont="1" applyFill="1" applyBorder="1" applyAlignment="1">
      <alignment horizontal="left" vertical="top" wrapText="1"/>
    </xf>
    <xf numFmtId="0" fontId="3" fillId="7" borderId="4" xfId="0" applyFont="1" applyFill="1" applyBorder="1" applyAlignment="1">
      <alignment horizontal="left" vertical="top" wrapText="1"/>
    </xf>
    <xf numFmtId="0" fontId="3" fillId="7" borderId="3" xfId="0" applyFont="1" applyFill="1" applyBorder="1" applyAlignment="1">
      <alignment vertical="center" wrapText="1"/>
    </xf>
    <xf numFmtId="0" fontId="3" fillId="7" borderId="5" xfId="0" applyFont="1" applyFill="1" applyBorder="1" applyAlignment="1">
      <alignment vertical="center" wrapText="1"/>
    </xf>
    <xf numFmtId="0" fontId="3" fillId="7" borderId="4" xfId="0" applyFont="1" applyFill="1" applyBorder="1" applyAlignment="1">
      <alignment vertical="center" wrapText="1"/>
    </xf>
    <xf numFmtId="0" fontId="3" fillId="0" borderId="5" xfId="0" applyFont="1" applyBorder="1" applyAlignment="1">
      <alignment horizontal="center" vertical="center" wrapText="1"/>
    </xf>
    <xf numFmtId="0" fontId="3" fillId="7" borderId="3" xfId="0" applyFont="1" applyFill="1" applyBorder="1" applyAlignment="1">
      <alignment horizontal="justify" vertical="center" wrapText="1"/>
    </xf>
    <xf numFmtId="0" fontId="3" fillId="7" borderId="5" xfId="0" applyFont="1" applyFill="1" applyBorder="1" applyAlignment="1">
      <alignment horizontal="justify" vertical="center" wrapText="1"/>
    </xf>
    <xf numFmtId="0" fontId="3" fillId="7" borderId="4" xfId="0" applyFont="1" applyFill="1" applyBorder="1" applyAlignment="1">
      <alignment horizontal="justify" vertical="center" wrapText="1"/>
    </xf>
    <xf numFmtId="0" fontId="3" fillId="7" borderId="3"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4" xfId="0" applyFont="1" applyFill="1" applyBorder="1" applyAlignment="1">
      <alignment horizontal="center" vertical="center" wrapText="1"/>
    </xf>
    <xf numFmtId="49" fontId="4" fillId="0" borderId="0" xfId="0" applyNumberFormat="1" applyFont="1" applyAlignment="1">
      <alignment horizontal="left" vertical="center" wrapText="1"/>
    </xf>
    <xf numFmtId="0" fontId="4"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2" fillId="3" borderId="3" xfId="0" applyFont="1" applyFill="1" applyBorder="1" applyAlignment="1">
      <alignment vertical="center" wrapText="1"/>
    </xf>
    <xf numFmtId="0" fontId="12" fillId="3" borderId="4" xfId="0" applyFont="1" applyFill="1" applyBorder="1" applyAlignment="1">
      <alignment vertical="center" wrapText="1"/>
    </xf>
    <xf numFmtId="0" fontId="3" fillId="5" borderId="5" xfId="0" applyFont="1" applyFill="1" applyBorder="1" applyAlignment="1">
      <alignment horizontal="justify" vertical="center" wrapText="1"/>
    </xf>
    <xf numFmtId="0" fontId="3" fillId="5"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0" borderId="5" xfId="0" applyFont="1" applyBorder="1" applyAlignment="1">
      <alignment horizontal="center" vertical="top" wrapText="1"/>
    </xf>
    <xf numFmtId="0" fontId="3" fillId="5" borderId="5" xfId="0" applyFont="1" applyFill="1" applyBorder="1" applyAlignment="1">
      <alignment horizontal="center" vertical="top" wrapText="1"/>
    </xf>
    <xf numFmtId="0" fontId="0" fillId="0" borderId="2" xfId="0" applyBorder="1"/>
    <xf numFmtId="0" fontId="4" fillId="2" borderId="2" xfId="0" applyFont="1" applyFill="1" applyBorder="1" applyAlignment="1">
      <alignment horizontal="center" vertical="center"/>
    </xf>
    <xf numFmtId="0" fontId="13" fillId="3"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3" borderId="2" xfId="0" applyFont="1" applyFill="1" applyBorder="1" applyAlignment="1">
      <alignment horizontal="center" vertical="center" wrapText="1"/>
    </xf>
    <xf numFmtId="0" fontId="3" fillId="0" borderId="2" xfId="0" applyFont="1" applyBorder="1" applyAlignment="1">
      <alignment horizontal="justify" vertical="top" wrapText="1"/>
    </xf>
    <xf numFmtId="0" fontId="3" fillId="7" borderId="2" xfId="0" applyFont="1" applyFill="1" applyBorder="1" applyAlignment="1">
      <alignment horizontal="justify" vertical="top"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3" fillId="3" borderId="2" xfId="0" applyFont="1" applyFill="1" applyBorder="1" applyAlignment="1">
      <alignment horizontal="justify" vertical="top" wrapText="1"/>
    </xf>
    <xf numFmtId="0" fontId="26" fillId="3" borderId="2" xfId="0" applyFont="1" applyFill="1" applyBorder="1" applyAlignment="1">
      <alignment horizontal="center" vertical="center" wrapText="1"/>
    </xf>
    <xf numFmtId="14" fontId="4" fillId="0" borderId="0" xfId="0" applyNumberFormat="1" applyFont="1" applyAlignment="1">
      <alignment horizontal="center" vertical="center" wrapText="1"/>
    </xf>
    <xf numFmtId="0" fontId="50" fillId="3" borderId="6" xfId="0" applyFont="1" applyFill="1" applyBorder="1" applyAlignment="1">
      <alignment horizontal="center" vertical="center" wrapText="1"/>
    </xf>
    <xf numFmtId="0" fontId="50" fillId="3" borderId="11" xfId="0" applyFont="1" applyFill="1" applyBorder="1" applyAlignment="1">
      <alignment horizontal="center" vertical="center" wrapText="1"/>
    </xf>
    <xf numFmtId="0" fontId="50" fillId="3" borderId="38"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44"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3" borderId="43"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51" fillId="3" borderId="3" xfId="0" applyFont="1" applyFill="1" applyBorder="1" applyAlignment="1">
      <alignment horizontal="center" vertical="center" wrapText="1"/>
    </xf>
    <xf numFmtId="0" fontId="51" fillId="3" borderId="5" xfId="0" applyFont="1" applyFill="1" applyBorder="1" applyAlignment="1">
      <alignment horizontal="center" vertical="center" wrapText="1"/>
    </xf>
    <xf numFmtId="0" fontId="51" fillId="3" borderId="4"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3" xfId="0" applyFont="1" applyFill="1" applyBorder="1" applyAlignment="1">
      <alignment horizontal="center" vertical="center" textRotation="90" wrapText="1"/>
    </xf>
    <xf numFmtId="0" fontId="28" fillId="3" borderId="4" xfId="0" applyFont="1" applyFill="1" applyBorder="1" applyAlignment="1">
      <alignment horizontal="center" vertical="center" textRotation="90" wrapText="1"/>
    </xf>
    <xf numFmtId="14"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29" fillId="3" borderId="2" xfId="0" applyFont="1" applyFill="1" applyBorder="1" applyAlignment="1">
      <alignment horizontal="center" vertical="center" wrapText="1"/>
    </xf>
    <xf numFmtId="0" fontId="30" fillId="0" borderId="2" xfId="0" applyFont="1" applyBorder="1"/>
    <xf numFmtId="0" fontId="26" fillId="0" borderId="6"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4" fontId="44" fillId="0" borderId="61" xfId="2" applyNumberFormat="1" applyFont="1" applyBorder="1" applyAlignment="1">
      <alignment horizontal="center"/>
    </xf>
    <xf numFmtId="4" fontId="44" fillId="0" borderId="62" xfId="2" applyNumberFormat="1" applyFont="1" applyBorder="1" applyAlignment="1">
      <alignment horizontal="center"/>
    </xf>
    <xf numFmtId="0" fontId="39" fillId="0" borderId="0" xfId="0" applyFont="1" applyAlignment="1">
      <alignment horizontal="center" vertical="center"/>
    </xf>
    <xf numFmtId="0" fontId="41" fillId="15" borderId="52" xfId="0" applyFont="1" applyFill="1" applyBorder="1" applyAlignment="1">
      <alignment horizontal="center" vertical="center" wrapText="1"/>
    </xf>
    <xf numFmtId="0" fontId="41" fillId="15" borderId="53" xfId="0" applyFont="1" applyFill="1" applyBorder="1" applyAlignment="1">
      <alignment horizontal="center" vertical="center" wrapText="1"/>
    </xf>
    <xf numFmtId="0" fontId="41" fillId="15" borderId="54" xfId="0" applyFont="1" applyFill="1" applyBorder="1" applyAlignment="1">
      <alignment horizontal="center" vertical="center" wrapText="1"/>
    </xf>
    <xf numFmtId="0" fontId="43" fillId="0" borderId="6" xfId="0" applyFont="1" applyBorder="1" applyAlignment="1">
      <alignment horizontal="center"/>
    </xf>
    <xf numFmtId="0" fontId="43" fillId="0" borderId="38" xfId="0" applyFont="1" applyBorder="1" applyAlignment="1">
      <alignment horizontal="center"/>
    </xf>
    <xf numFmtId="0" fontId="43" fillId="0" borderId="11" xfId="0" applyFont="1" applyBorder="1" applyAlignment="1">
      <alignment horizontal="center"/>
    </xf>
    <xf numFmtId="0" fontId="44" fillId="0" borderId="55" xfId="2" applyFont="1" applyBorder="1" applyAlignment="1">
      <alignment horizontal="center" vertical="center" textRotation="90" wrapText="1"/>
    </xf>
    <xf numFmtId="0" fontId="44" fillId="0" borderId="59" xfId="2" applyFont="1" applyBorder="1" applyAlignment="1">
      <alignment horizontal="center" vertical="center" textRotation="90" wrapText="1"/>
    </xf>
    <xf numFmtId="9" fontId="3" fillId="4" borderId="3" xfId="0" applyNumberFormat="1" applyFont="1" applyFill="1" applyBorder="1" applyAlignment="1">
      <alignment horizontal="center" vertical="center"/>
    </xf>
    <xf numFmtId="9" fontId="3" fillId="4" borderId="5" xfId="0" applyNumberFormat="1" applyFont="1" applyFill="1" applyBorder="1" applyAlignment="1">
      <alignment horizontal="center" vertical="center"/>
    </xf>
    <xf numFmtId="9" fontId="3" fillId="4" borderId="4" xfId="0" applyNumberFormat="1" applyFont="1" applyFill="1" applyBorder="1" applyAlignment="1">
      <alignment horizontal="center" vertical="center"/>
    </xf>
    <xf numFmtId="9" fontId="3" fillId="4" borderId="3" xfId="3" applyFont="1" applyFill="1" applyBorder="1" applyAlignment="1">
      <alignment horizontal="center" vertical="center"/>
    </xf>
    <xf numFmtId="9" fontId="3" fillId="4" borderId="4" xfId="3" applyFont="1" applyFill="1" applyBorder="1" applyAlignment="1">
      <alignment horizontal="center" vertical="center"/>
    </xf>
    <xf numFmtId="9" fontId="3" fillId="4" borderId="5" xfId="3" applyFont="1" applyFill="1" applyBorder="1" applyAlignment="1">
      <alignment horizontal="center" vertical="center"/>
    </xf>
    <xf numFmtId="9" fontId="3" fillId="3" borderId="3" xfId="0" applyNumberFormat="1" applyFont="1" applyFill="1" applyBorder="1" applyAlignment="1">
      <alignment horizontal="left" vertical="center" wrapText="1"/>
    </xf>
    <xf numFmtId="9" fontId="3" fillId="3" borderId="5" xfId="0" applyNumberFormat="1" applyFont="1" applyFill="1" applyBorder="1" applyAlignment="1">
      <alignment horizontal="left" vertical="center" wrapText="1"/>
    </xf>
    <xf numFmtId="9" fontId="3" fillId="3" borderId="4" xfId="0" applyNumberFormat="1"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4" xfId="0" applyFont="1" applyFill="1" applyBorder="1" applyAlignment="1">
      <alignment horizontal="left" vertical="center" wrapText="1"/>
    </xf>
    <xf numFmtId="9" fontId="3" fillId="6" borderId="3" xfId="4" applyFont="1" applyFill="1" applyBorder="1" applyAlignment="1">
      <alignment horizontal="right" vertical="center"/>
    </xf>
    <xf numFmtId="9" fontId="3" fillId="6" borderId="5" xfId="4" applyFont="1" applyFill="1" applyBorder="1" applyAlignment="1">
      <alignment horizontal="right" vertical="center"/>
    </xf>
    <xf numFmtId="9" fontId="3" fillId="6" borderId="4" xfId="4" applyFont="1" applyFill="1" applyBorder="1" applyAlignment="1">
      <alignment horizontal="right" vertical="center"/>
    </xf>
    <xf numFmtId="14" fontId="3" fillId="6" borderId="5" xfId="0" applyNumberFormat="1" applyFont="1" applyFill="1" applyBorder="1" applyAlignment="1">
      <alignment horizontal="right" vertical="center"/>
    </xf>
    <xf numFmtId="14" fontId="3" fillId="6" borderId="4" xfId="0" applyNumberFormat="1" applyFont="1" applyFill="1" applyBorder="1" applyAlignment="1">
      <alignment horizontal="right" vertical="center"/>
    </xf>
  </cellXfs>
  <cellStyles count="5">
    <cellStyle name="Hipervínculo" xfId="1" builtinId="8"/>
    <cellStyle name="Normal" xfId="0" builtinId="0"/>
    <cellStyle name="Normal 2" xfId="2" xr:uid="{D7395C6A-1791-46C0-AFB0-FFDA6B1BD443}"/>
    <cellStyle name="Porcentaje" xfId="3" builtinId="5"/>
    <cellStyle name="Porcentaje 2" xfId="4" xr:uid="{0521CE9A-EA27-4C1A-B79D-AE5B1A02C799}"/>
  </cellStyles>
  <dxfs count="41">
    <dxf>
      <font>
        <b/>
        <i val="0"/>
        <strike val="0"/>
        <condense val="0"/>
        <extend val="0"/>
        <outline val="0"/>
        <shadow val="0"/>
        <u val="none"/>
        <vertAlign val="baseline"/>
        <sz val="10"/>
        <color auto="1"/>
        <name val="Arial"/>
        <scheme val="none"/>
      </font>
    </dxf>
    <dxf>
      <fill>
        <patternFill patternType="solid">
          <bgColor rgb="FFFF0000"/>
        </patternFill>
      </fill>
    </dxf>
    <dxf>
      <fill>
        <patternFill patternType="solid">
          <bgColor rgb="FFFF0000"/>
        </patternFill>
      </fill>
    </dxf>
    <dxf>
      <fill>
        <patternFill patternType="solid">
          <bgColor rgb="FF92D050"/>
        </patternFill>
      </fill>
    </dxf>
    <dxf>
      <fill>
        <patternFill patternType="solid">
          <bgColor rgb="FFFFFF00"/>
        </patternFill>
      </fill>
    </dxf>
    <dxf>
      <fill>
        <patternFill patternType="solid">
          <bgColor rgb="FFFFC000"/>
        </patternFill>
      </fill>
    </dxf>
    <dxf>
      <fill>
        <patternFill>
          <bgColor rgb="FFFFFF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92D050"/>
        </patternFill>
      </fill>
    </dxf>
    <dxf>
      <fill>
        <patternFill patternType="solid">
          <bgColor rgb="FFFFC000"/>
        </patternFill>
      </fill>
    </dxf>
    <dxf>
      <fill>
        <patternFill patternType="solid">
          <bgColor rgb="FFFFFF00"/>
        </patternFill>
      </fill>
    </dxf>
    <dxf>
      <fill>
        <patternFill patternType="solid">
          <bgColor rgb="FFFFFF00"/>
        </patternFill>
      </fill>
    </dxf>
    <dxf>
      <fill>
        <patternFill patternType="solid">
          <bgColor rgb="FFFFC000"/>
        </patternFill>
      </fill>
    </dxf>
    <dxf>
      <fill>
        <patternFill patternType="solid">
          <bgColor rgb="FFFFC000"/>
        </patternFill>
      </fill>
    </dxf>
    <dxf>
      <fill>
        <patternFill patternType="solid">
          <bgColor rgb="FFFFC000"/>
        </patternFill>
      </fill>
    </dxf>
    <dxf>
      <font>
        <color rgb="FFFF0000"/>
      </font>
    </dxf>
    <dxf>
      <fill>
        <patternFill patternType="solid">
          <bgColor rgb="FFFF0000"/>
        </patternFill>
      </fill>
    </dxf>
    <dxf>
      <fill>
        <patternFill patternType="solid">
          <bgColor rgb="FFFF0000"/>
        </patternFill>
      </fill>
    </dxf>
    <dxf>
      <fill>
        <patternFill patternType="solid">
          <bgColor rgb="FFFF0000"/>
        </patternFill>
      </fill>
    </dxf>
    <dxf>
      <fill>
        <patternFill patternType="none">
          <bgColor auto="1"/>
        </patternFill>
      </fill>
    </dxf>
    <dxf>
      <fill>
        <patternFill patternType="none">
          <bgColor auto="1"/>
        </patternFill>
      </fill>
    </dxf>
    <dxf>
      <fill>
        <patternFill patternType="solid">
          <bgColor rgb="FFFFC000"/>
        </patternFill>
      </fill>
    </dxf>
    <dxf>
      <fill>
        <patternFill patternType="none">
          <fgColor indexed="64"/>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0"/>
        <color auto="1"/>
        <name val="Verdana"/>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0"/>
        <name val="Verdana"/>
        <family val="2"/>
        <scheme val="none"/>
      </font>
      <fill>
        <patternFill patternType="solid">
          <fgColor indexed="64"/>
          <bgColor theme="0"/>
        </patternFill>
      </fill>
    </dxf>
    <dxf>
      <font>
        <b val="0"/>
        <i val="0"/>
        <strike val="0"/>
        <condense val="0"/>
        <extend val="0"/>
        <outline val="0"/>
        <shadow val="0"/>
        <u val="none"/>
        <vertAlign val="baseline"/>
        <sz val="10"/>
        <color theme="0"/>
        <name val="Verdana"/>
        <family val="2"/>
        <scheme val="none"/>
      </font>
      <fill>
        <patternFill patternType="solid">
          <fgColor indexed="64"/>
          <bgColor theme="0"/>
        </patternFill>
      </fill>
    </dxf>
    <dxf>
      <font>
        <b val="0"/>
        <i val="0"/>
        <strike val="0"/>
        <condense val="0"/>
        <extend val="0"/>
        <outline val="0"/>
        <shadow val="0"/>
        <u val="none"/>
        <vertAlign val="baseline"/>
        <sz val="10"/>
        <color theme="0"/>
        <name val="Verdana"/>
        <family val="2"/>
        <scheme val="none"/>
      </font>
      <fill>
        <patternFill patternType="solid">
          <fgColor indexed="64"/>
          <bgColor theme="0"/>
        </patternFill>
      </fill>
    </dxf>
  </dxfs>
  <tableStyles count="0" defaultTableStyle="TableStyleMedium9" defaultPivotStyle="PivotStyleLight16"/>
  <colors>
    <mruColors>
      <color rgb="FFFFFF99"/>
      <color rgb="FFFF5050"/>
      <color rgb="FFE2DE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pivotCacheDefinition" Target="pivotCache/pivotCacheDefinition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3.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[23. R-MJ-10 MAPA DE RIESGOS TI 2022.xlsx]Hoja4!Tabla dinámica4</c:name>
    <c:fmtId val="8"/>
  </c:pivotSource>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Riesgo Inherente</a:t>
            </a:r>
          </a:p>
          <a:p>
            <a:pPr>
              <a:defRPr/>
            </a:pPr>
            <a:r>
              <a:rPr lang="en-US"/>
              <a:t>-puro-</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ivotFmts>
      <c:pivotFmt>
        <c:idx val="0"/>
        <c:spPr>
          <a:solidFill>
            <a:srgbClr val="FFC000"/>
          </a:solidFill>
          <a:ln w="19050">
            <a:solidFill>
              <a:schemeClr val="lt1"/>
            </a:solidFill>
          </a:ln>
          <a:effectLst/>
          <a:sp3d contourW="1905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1"/>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2"/>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3"/>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4"/>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5"/>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6"/>
        <c:spPr>
          <a:solidFill>
            <a:srgbClr val="FFC000"/>
          </a:solidFill>
          <a:ln w="19050">
            <a:solidFill>
              <a:schemeClr val="lt1"/>
            </a:solidFill>
          </a:ln>
          <a:effectLst/>
          <a:sp3d contourW="19050">
            <a:contourClr>
              <a:schemeClr val="lt1"/>
            </a:contourClr>
          </a:sp3d>
        </c:spPr>
      </c:pivotFmt>
      <c:pivotFmt>
        <c:idx val="7"/>
        <c:spPr>
          <a:solidFill>
            <a:srgbClr val="00B050"/>
          </a:solidFill>
          <a:ln w="19050">
            <a:solidFill>
              <a:schemeClr val="lt1"/>
            </a:solidFill>
          </a:ln>
          <a:effectLst/>
          <a:sp3d contourW="19050">
            <a:contourClr>
              <a:schemeClr val="lt1"/>
            </a:contourClr>
          </a:sp3d>
        </c:spPr>
      </c:pivotFmt>
      <c:pivotFmt>
        <c:idx val="8"/>
        <c:spPr>
          <a:solidFill>
            <a:srgbClr val="FF5050"/>
          </a:solidFill>
          <a:ln w="19050">
            <a:solidFill>
              <a:schemeClr val="lt1"/>
            </a:solidFill>
          </a:ln>
          <a:effectLst/>
          <a:sp3d contourW="19050">
            <a:contourClr>
              <a:schemeClr val="lt1"/>
            </a:contourClr>
          </a:sp3d>
        </c:spPr>
      </c:pivotFmt>
      <c:pivotFmt>
        <c:idx val="9"/>
        <c:spPr>
          <a:solidFill>
            <a:srgbClr val="FFFF99"/>
          </a:solidFill>
          <a:ln w="19050">
            <a:solidFill>
              <a:schemeClr val="lt1"/>
            </a:solidFill>
          </a:ln>
          <a:effectLst/>
          <a:sp3d contourW="19050">
            <a:contourClr>
              <a:schemeClr val="lt1"/>
            </a:contourClr>
          </a:sp3d>
        </c:spPr>
      </c:pivotFmt>
      <c:pivotFmt>
        <c:idx val="10"/>
        <c:spPr>
          <a:solidFill>
            <a:srgbClr val="FFC000"/>
          </a:solidFill>
          <a:ln w="19050">
            <a:solidFill>
              <a:schemeClr val="lt1"/>
            </a:solidFill>
          </a:ln>
          <a:effectLst/>
          <a:sp3d contourW="1905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Hoja4!$K$6</c:f>
              <c:strCache>
                <c:ptCount val="1"/>
                <c:pt idx="0">
                  <c:v>Total</c:v>
                </c:pt>
              </c:strCache>
            </c:strRef>
          </c:tx>
          <c:spPr>
            <a:solidFill>
              <a:srgbClr val="FFC000"/>
            </a:solidFill>
          </c:spPr>
          <c:dPt>
            <c:idx val="0"/>
            <c:bubble3D val="0"/>
            <c:spPr>
              <a:solidFill>
                <a:srgbClr val="FFC000"/>
              </a:solidFill>
              <a:ln w="19050">
                <a:solidFill>
                  <a:schemeClr val="lt1"/>
                </a:solidFill>
              </a:ln>
              <a:effectLst/>
              <a:sp3d contourW="19050">
                <a:contourClr>
                  <a:schemeClr val="lt1"/>
                </a:contourClr>
              </a:sp3d>
            </c:spPr>
            <c:extLst>
              <c:ext xmlns:c16="http://schemas.microsoft.com/office/drawing/2014/chart" uri="{C3380CC4-5D6E-409C-BE32-E72D297353CC}">
                <c16:uniqueId val="{00000001-D821-4EB4-84B1-406ED8E44A2C}"/>
              </c:ext>
            </c:extLst>
          </c:dPt>
          <c:dPt>
            <c:idx val="1"/>
            <c:bubble3D val="0"/>
            <c:spPr>
              <a:solidFill>
                <a:srgbClr val="00B050"/>
              </a:solidFill>
              <a:ln w="19050">
                <a:solidFill>
                  <a:schemeClr val="lt1"/>
                </a:solidFill>
              </a:ln>
              <a:effectLst/>
              <a:sp3d contourW="19050">
                <a:contourClr>
                  <a:schemeClr val="lt1"/>
                </a:contourClr>
              </a:sp3d>
            </c:spPr>
            <c:extLst>
              <c:ext xmlns:c16="http://schemas.microsoft.com/office/drawing/2014/chart" uri="{C3380CC4-5D6E-409C-BE32-E72D297353CC}">
                <c16:uniqueId val="{00000003-D821-4EB4-84B1-406ED8E44A2C}"/>
              </c:ext>
            </c:extLst>
          </c:dPt>
          <c:dPt>
            <c:idx val="2"/>
            <c:bubble3D val="0"/>
            <c:spPr>
              <a:solidFill>
                <a:srgbClr val="FF5050"/>
              </a:solidFill>
              <a:ln w="19050">
                <a:solidFill>
                  <a:schemeClr val="lt1"/>
                </a:solidFill>
              </a:ln>
              <a:effectLst/>
              <a:sp3d contourW="19050">
                <a:contourClr>
                  <a:schemeClr val="lt1"/>
                </a:contourClr>
              </a:sp3d>
            </c:spPr>
            <c:extLst>
              <c:ext xmlns:c16="http://schemas.microsoft.com/office/drawing/2014/chart" uri="{C3380CC4-5D6E-409C-BE32-E72D297353CC}">
                <c16:uniqueId val="{00000005-D821-4EB4-84B1-406ED8E44A2C}"/>
              </c:ext>
            </c:extLst>
          </c:dPt>
          <c:dPt>
            <c:idx val="3"/>
            <c:bubble3D val="0"/>
            <c:spPr>
              <a:solidFill>
                <a:srgbClr val="FFFF99"/>
              </a:solidFill>
              <a:ln w="19050">
                <a:solidFill>
                  <a:schemeClr val="lt1"/>
                </a:solidFill>
              </a:ln>
              <a:effectLst/>
              <a:sp3d contourW="19050">
                <a:contourClr>
                  <a:schemeClr val="lt1"/>
                </a:contourClr>
              </a:sp3d>
            </c:spPr>
            <c:extLst>
              <c:ext xmlns:c16="http://schemas.microsoft.com/office/drawing/2014/chart" uri="{C3380CC4-5D6E-409C-BE32-E72D297353CC}">
                <c16:uniqueId val="{00000007-D821-4EB4-84B1-406ED8E44A2C}"/>
              </c:ext>
            </c:extLst>
          </c:dPt>
          <c:dPt>
            <c:idx val="4"/>
            <c:bubble3D val="0"/>
            <c:spPr>
              <a:solidFill>
                <a:srgbClr val="FFC000"/>
              </a:solidFill>
              <a:ln w="19050">
                <a:solidFill>
                  <a:schemeClr val="lt1"/>
                </a:solidFill>
              </a:ln>
              <a:effectLst/>
              <a:sp3d contourW="19050">
                <a:contourClr>
                  <a:schemeClr val="lt1"/>
                </a:contourClr>
              </a:sp3d>
            </c:spPr>
            <c:extLst>
              <c:ext xmlns:c16="http://schemas.microsoft.com/office/drawing/2014/chart" uri="{C3380CC4-5D6E-409C-BE32-E72D297353CC}">
                <c16:uniqueId val="{00000009-D821-4EB4-84B1-406ED8E44A2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Hoja4!$J$7:$J$12</c:f>
              <c:strCache>
                <c:ptCount val="5"/>
                <c:pt idx="0">
                  <c:v>Alta</c:v>
                </c:pt>
                <c:pt idx="1">
                  <c:v>Bajo</c:v>
                </c:pt>
                <c:pt idx="2">
                  <c:v>Extrema</c:v>
                </c:pt>
                <c:pt idx="3">
                  <c:v>Moderada</c:v>
                </c:pt>
                <c:pt idx="4">
                  <c:v>(en blanco)</c:v>
                </c:pt>
              </c:strCache>
            </c:strRef>
          </c:cat>
          <c:val>
            <c:numRef>
              <c:f>Hoja4!$K$7:$K$12</c:f>
              <c:numCache>
                <c:formatCode>General</c:formatCode>
                <c:ptCount val="5"/>
                <c:pt idx="0">
                  <c:v>18</c:v>
                </c:pt>
                <c:pt idx="1">
                  <c:v>1</c:v>
                </c:pt>
                <c:pt idx="2">
                  <c:v>6</c:v>
                </c:pt>
                <c:pt idx="3">
                  <c:v>11</c:v>
                </c:pt>
              </c:numCache>
            </c:numRef>
          </c:val>
          <c:extLst>
            <c:ext xmlns:c16="http://schemas.microsoft.com/office/drawing/2014/chart" uri="{C3380CC4-5D6E-409C-BE32-E72D297353CC}">
              <c16:uniqueId val="{0000000A-D821-4EB4-84B1-406ED8E44A2C}"/>
            </c:ext>
          </c:extLst>
        </c:ser>
        <c:dLbls>
          <c:dLblPos val="inEnd"/>
          <c:showLegendKey val="0"/>
          <c:showVal val="0"/>
          <c:showCatName val="0"/>
          <c:showSerName val="0"/>
          <c:showPercent val="1"/>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[23. R-MJ-10 MAPA DE RIESGOS TI 2022.xlsx]Hoja4!Tabla dinámica5</c:name>
    <c:fmtId val="0"/>
  </c:pivotSource>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RIESGO</a:t>
            </a:r>
            <a:r>
              <a:rPr lang="en-US" baseline="0"/>
              <a:t> RESIDUAL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s-CO"/>
        </a:p>
      </c:txPr>
    </c:title>
    <c:autoTitleDeleted val="0"/>
    <c:pivotFmts>
      <c:pivotFmt>
        <c:idx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1"/>
        <c:dLbl>
          <c:idx val="0"/>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2"/>
        <c:dLbl>
          <c:idx val="0"/>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3"/>
        <c:dLbl>
          <c:idx val="0"/>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4"/>
        <c:dLbl>
          <c:idx val="0"/>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5"/>
        <c:spPr>
          <a:solidFill>
            <a:srgbClr val="FFC000"/>
          </a:solidFill>
          <a:ln>
            <a:noFill/>
          </a:ln>
          <a:effectLst>
            <a:outerShdw blurRad="88900" sx="102000" sy="102000" algn="ctr" rotWithShape="0">
              <a:prstClr val="black">
                <a:alpha val="20000"/>
              </a:prstClr>
            </a:outerShdw>
          </a:effectLst>
          <a:scene3d>
            <a:camera prst="orthographicFront"/>
            <a:lightRig rig="threePt" dir="t"/>
          </a:scene3d>
          <a:sp3d prstMaterial="matte"/>
        </c:spPr>
      </c:pivotFmt>
      <c:pivotFmt>
        <c:idx val="6"/>
        <c:spPr>
          <a:solidFill>
            <a:srgbClr val="00B050"/>
          </a:solidFill>
          <a:ln>
            <a:noFill/>
          </a:ln>
          <a:effectLst>
            <a:outerShdw blurRad="88900" sx="102000" sy="102000" algn="ctr" rotWithShape="0">
              <a:prstClr val="black">
                <a:alpha val="20000"/>
              </a:prstClr>
            </a:outerShdw>
          </a:effectLst>
          <a:scene3d>
            <a:camera prst="orthographicFront"/>
            <a:lightRig rig="threePt" dir="t"/>
          </a:scene3d>
          <a:sp3d prstMaterial="matte"/>
        </c:spPr>
      </c:pivotFmt>
      <c:pivotFmt>
        <c:idx val="7"/>
        <c:spPr>
          <a:solidFill>
            <a:srgbClr val="FFFF99"/>
          </a:solidFill>
          <a:ln>
            <a:noFill/>
          </a:ln>
          <a:effectLst>
            <a:outerShdw blurRad="88900" sx="102000" sy="102000" algn="ctr" rotWithShape="0">
              <a:prstClr val="black">
                <a:alpha val="20000"/>
              </a:prstClr>
            </a:outerShdw>
          </a:effectLst>
          <a:scene3d>
            <a:camera prst="orthographicFront"/>
            <a:lightRig rig="threePt" dir="t"/>
          </a:scene3d>
          <a:sp3d prstMaterial="matte"/>
        </c:spPr>
      </c:pivotFmt>
      <c:pivotFmt>
        <c:idx val="8"/>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Hoja4!$K$20</c:f>
              <c:strCache>
                <c:ptCount val="1"/>
                <c:pt idx="0">
                  <c:v>Total</c:v>
                </c:pt>
              </c:strCache>
            </c:strRef>
          </c:tx>
          <c:dPt>
            <c:idx val="0"/>
            <c:bubble3D val="0"/>
            <c:spPr>
              <a:solidFill>
                <a:srgbClr val="FFC000"/>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34F1-467A-A774-417B801A2F77}"/>
              </c:ext>
            </c:extLst>
          </c:dPt>
          <c:dPt>
            <c:idx val="1"/>
            <c:bubble3D val="0"/>
            <c:spPr>
              <a:solidFill>
                <a:srgbClr val="00B050"/>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34F1-467A-A774-417B801A2F77}"/>
              </c:ext>
            </c:extLst>
          </c:dPt>
          <c:dPt>
            <c:idx val="2"/>
            <c:bubble3D val="0"/>
            <c:spPr>
              <a:solidFill>
                <a:srgbClr val="FFFF99"/>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34F1-467A-A774-417B801A2F77}"/>
              </c:ext>
            </c:extLst>
          </c:dPt>
          <c:dPt>
            <c:idx val="3"/>
            <c:bubble3D val="0"/>
            <c:spPr>
              <a:solidFill>
                <a:schemeClr val="accent2">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34F1-467A-A774-417B801A2F7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Hoja4!$J$21:$J$25</c:f>
              <c:strCache>
                <c:ptCount val="4"/>
                <c:pt idx="0">
                  <c:v>Alta</c:v>
                </c:pt>
                <c:pt idx="1">
                  <c:v>Bajo</c:v>
                </c:pt>
                <c:pt idx="2">
                  <c:v>Moderada</c:v>
                </c:pt>
                <c:pt idx="3">
                  <c:v>(en blanco)</c:v>
                </c:pt>
              </c:strCache>
            </c:strRef>
          </c:cat>
          <c:val>
            <c:numRef>
              <c:f>Hoja4!$K$21:$K$25</c:f>
              <c:numCache>
                <c:formatCode>General</c:formatCode>
                <c:ptCount val="4"/>
                <c:pt idx="0">
                  <c:v>9</c:v>
                </c:pt>
                <c:pt idx="1">
                  <c:v>13</c:v>
                </c:pt>
                <c:pt idx="2">
                  <c:v>14</c:v>
                </c:pt>
              </c:numCache>
            </c:numRef>
          </c:val>
          <c:extLst>
            <c:ext xmlns:c16="http://schemas.microsoft.com/office/drawing/2014/chart" uri="{C3380CC4-5D6E-409C-BE32-E72D297353CC}">
              <c16:uniqueId val="{00000008-34F1-467A-A774-417B801A2F77}"/>
            </c:ext>
          </c:extLst>
        </c:ser>
        <c:dLbls>
          <c:dLblPos val="inEnd"/>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[23. R-MJ-10 MAPA DE RIESGOS TI 2022.xlsx]Hoja4!Tabla dinámica7</c:name>
    <c:fmtId val="1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CAMBIOS</a:t>
            </a:r>
            <a:r>
              <a:rPr lang="es-CO" baseline="0"/>
              <a:t> EN RIESGOS</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92D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FFFF99"/>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pivotFmt>
    </c:pivotFmts>
    <c:plotArea>
      <c:layout/>
      <c:barChart>
        <c:barDir val="col"/>
        <c:grouping val="clustered"/>
        <c:varyColors val="0"/>
        <c:ser>
          <c:idx val="0"/>
          <c:order val="0"/>
          <c:tx>
            <c:strRef>
              <c:f>Hoja4!$B$44:$B$45</c:f>
              <c:strCache>
                <c:ptCount val="1"/>
                <c:pt idx="0">
                  <c:v>Alta</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Hoja4!$A$46:$A$50</c:f>
              <c:strCache>
                <c:ptCount val="4"/>
                <c:pt idx="0">
                  <c:v>Extrema</c:v>
                </c:pt>
                <c:pt idx="1">
                  <c:v>Alta</c:v>
                </c:pt>
                <c:pt idx="2">
                  <c:v>Moderada</c:v>
                </c:pt>
                <c:pt idx="3">
                  <c:v>Bajo</c:v>
                </c:pt>
              </c:strCache>
            </c:strRef>
          </c:cat>
          <c:val>
            <c:numRef>
              <c:f>Hoja4!$B$46:$B$50</c:f>
              <c:numCache>
                <c:formatCode>General</c:formatCode>
                <c:ptCount val="4"/>
                <c:pt idx="0">
                  <c:v>5</c:v>
                </c:pt>
                <c:pt idx="1">
                  <c:v>4</c:v>
                </c:pt>
              </c:numCache>
            </c:numRef>
          </c:val>
          <c:extLst>
            <c:ext xmlns:c16="http://schemas.microsoft.com/office/drawing/2014/chart" uri="{C3380CC4-5D6E-409C-BE32-E72D297353CC}">
              <c16:uniqueId val="{00000000-F146-4A03-B830-F578A812CC25}"/>
            </c:ext>
          </c:extLst>
        </c:ser>
        <c:ser>
          <c:idx val="1"/>
          <c:order val="1"/>
          <c:tx>
            <c:strRef>
              <c:f>Hoja4!$C$44:$C$45</c:f>
              <c:strCache>
                <c:ptCount val="1"/>
                <c:pt idx="0">
                  <c:v>Moderada</c:v>
                </c:pt>
              </c:strCache>
            </c:strRef>
          </c:tx>
          <c:spPr>
            <a:solidFill>
              <a:srgbClr val="FFFF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Hoja4!$A$46:$A$50</c:f>
              <c:strCache>
                <c:ptCount val="4"/>
                <c:pt idx="0">
                  <c:v>Extrema</c:v>
                </c:pt>
                <c:pt idx="1">
                  <c:v>Alta</c:v>
                </c:pt>
                <c:pt idx="2">
                  <c:v>Moderada</c:v>
                </c:pt>
                <c:pt idx="3">
                  <c:v>Bajo</c:v>
                </c:pt>
              </c:strCache>
            </c:strRef>
          </c:cat>
          <c:val>
            <c:numRef>
              <c:f>Hoja4!$C$46:$C$50</c:f>
              <c:numCache>
                <c:formatCode>General</c:formatCode>
                <c:ptCount val="4"/>
                <c:pt idx="1">
                  <c:v>11</c:v>
                </c:pt>
                <c:pt idx="2">
                  <c:v>3</c:v>
                </c:pt>
              </c:numCache>
            </c:numRef>
          </c:val>
          <c:extLst>
            <c:ext xmlns:c16="http://schemas.microsoft.com/office/drawing/2014/chart" uri="{C3380CC4-5D6E-409C-BE32-E72D297353CC}">
              <c16:uniqueId val="{00000001-F146-4A03-B830-F578A812CC25}"/>
            </c:ext>
          </c:extLst>
        </c:ser>
        <c:ser>
          <c:idx val="2"/>
          <c:order val="2"/>
          <c:tx>
            <c:strRef>
              <c:f>Hoja4!$D$44:$D$45</c:f>
              <c:strCache>
                <c:ptCount val="1"/>
                <c:pt idx="0">
                  <c:v>Bajo</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Hoja4!$A$46:$A$50</c:f>
              <c:strCache>
                <c:ptCount val="4"/>
                <c:pt idx="0">
                  <c:v>Extrema</c:v>
                </c:pt>
                <c:pt idx="1">
                  <c:v>Alta</c:v>
                </c:pt>
                <c:pt idx="2">
                  <c:v>Moderada</c:v>
                </c:pt>
                <c:pt idx="3">
                  <c:v>Bajo</c:v>
                </c:pt>
              </c:strCache>
            </c:strRef>
          </c:cat>
          <c:val>
            <c:numRef>
              <c:f>Hoja4!$D$46:$D$50</c:f>
              <c:numCache>
                <c:formatCode>General</c:formatCode>
                <c:ptCount val="4"/>
                <c:pt idx="0">
                  <c:v>1</c:v>
                </c:pt>
                <c:pt idx="1">
                  <c:v>3</c:v>
                </c:pt>
                <c:pt idx="2">
                  <c:v>8</c:v>
                </c:pt>
                <c:pt idx="3">
                  <c:v>1</c:v>
                </c:pt>
              </c:numCache>
            </c:numRef>
          </c:val>
          <c:extLst>
            <c:ext xmlns:c16="http://schemas.microsoft.com/office/drawing/2014/chart" uri="{C3380CC4-5D6E-409C-BE32-E72D297353CC}">
              <c16:uniqueId val="{00000002-F146-4A03-B830-F578A812CC25}"/>
            </c:ext>
          </c:extLst>
        </c:ser>
        <c:dLbls>
          <c:dLblPos val="outEnd"/>
          <c:showLegendKey val="0"/>
          <c:showVal val="1"/>
          <c:showCatName val="0"/>
          <c:showSerName val="0"/>
          <c:showPercent val="0"/>
          <c:showBubbleSize val="0"/>
        </c:dLbls>
        <c:gapWidth val="219"/>
        <c:overlap val="-27"/>
        <c:axId val="163264320"/>
        <c:axId val="163266280"/>
      </c:barChart>
      <c:catAx>
        <c:axId val="163264320"/>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3266280"/>
        <c:crosses val="autoZero"/>
        <c:auto val="1"/>
        <c:lblAlgn val="ctr"/>
        <c:lblOffset val="100"/>
        <c:noMultiLvlLbl val="0"/>
      </c:catAx>
      <c:valAx>
        <c:axId val="163266280"/>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32643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[23. R-MJ-10 MAPA DE RIESGOS TI 2022.xlsx]Gráficos!Tabla dinámica3</c:name>
    <c:fmtId val="1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Riesgo</a:t>
            </a:r>
            <a:r>
              <a:rPr lang="en-US" baseline="0"/>
              <a:t> Puro</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1"/>
        <c:spPr>
          <a:solidFill>
            <a:srgbClr val="FFFF00"/>
          </a:solidFill>
          <a:ln w="25400">
            <a:solidFill>
              <a:schemeClr val="lt1"/>
            </a:solidFill>
          </a:ln>
          <a:effectLst/>
          <a:sp3d contourW="25400">
            <a:contourClr>
              <a:schemeClr val="lt1"/>
            </a:contourClr>
          </a:sp3d>
        </c:spPr>
        <c:dLbl>
          <c:idx val="0"/>
          <c:layout>
            <c:manualLayout>
              <c:x val="0.17437751531058612"/>
              <c:y val="5.063356663750364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2"/>
        <c:spPr>
          <a:solidFill>
            <a:srgbClr val="FFC000"/>
          </a:solidFill>
          <a:ln w="25400">
            <a:solidFill>
              <a:schemeClr val="lt1"/>
            </a:solidFill>
          </a:ln>
          <a:effectLst/>
          <a:sp3d contourW="25400">
            <a:contourClr>
              <a:schemeClr val="lt1"/>
            </a:contourClr>
          </a:sp3d>
        </c:spPr>
        <c:dLbl>
          <c:idx val="0"/>
          <c:layout>
            <c:manualLayout>
              <c:x val="-0.27746970691163603"/>
              <c:y val="-1.7602804826692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3"/>
        <c:spPr>
          <a:solidFill>
            <a:srgbClr val="FF0000"/>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Gráficos!$J$2:$J$3</c:f>
              <c:strCache>
                <c:ptCount val="1"/>
                <c:pt idx="0">
                  <c:v>Total</c:v>
                </c:pt>
              </c:strCache>
            </c:strRef>
          </c:tx>
          <c:dPt>
            <c:idx val="0"/>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8CDA-4127-81F9-74CCA6FE209A}"/>
              </c:ext>
            </c:extLst>
          </c:dPt>
          <c:dPt>
            <c:idx val="1"/>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8CDA-4127-81F9-74CCA6FE209A}"/>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8CDA-4127-81F9-74CCA6FE209A}"/>
              </c:ext>
            </c:extLst>
          </c:dPt>
          <c:dLbls>
            <c:dLbl>
              <c:idx val="0"/>
              <c:layout>
                <c:manualLayout>
                  <c:x val="-0.27746970691163603"/>
                  <c:y val="-1.76028048266922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8CDA-4127-81F9-74CCA6FE209A}"/>
                </c:ext>
              </c:extLst>
            </c:dLbl>
            <c:dLbl>
              <c:idx val="2"/>
              <c:layout>
                <c:manualLayout>
                  <c:x val="0.17437751531058612"/>
                  <c:y val="5.0633566637503645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8CDA-4127-81F9-74CCA6FE209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Gráficos!$I$4:$I$7</c:f>
              <c:strCache>
                <c:ptCount val="3"/>
                <c:pt idx="0">
                  <c:v>Alta</c:v>
                </c:pt>
                <c:pt idx="1">
                  <c:v>Extrema</c:v>
                </c:pt>
                <c:pt idx="2">
                  <c:v>Moderada</c:v>
                </c:pt>
              </c:strCache>
            </c:strRef>
          </c:cat>
          <c:val>
            <c:numRef>
              <c:f>Gráficos!$J$4:$J$7</c:f>
              <c:numCache>
                <c:formatCode>General</c:formatCode>
                <c:ptCount val="3"/>
                <c:pt idx="0">
                  <c:v>13</c:v>
                </c:pt>
                <c:pt idx="1">
                  <c:v>6</c:v>
                </c:pt>
                <c:pt idx="2">
                  <c:v>9</c:v>
                </c:pt>
              </c:numCache>
            </c:numRef>
          </c:val>
          <c:extLst>
            <c:ext xmlns:c16="http://schemas.microsoft.com/office/drawing/2014/chart" uri="{C3380CC4-5D6E-409C-BE32-E72D297353CC}">
              <c16:uniqueId val="{00000006-8CDA-4127-81F9-74CCA6FE209A}"/>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[23. R-MJ-10 MAPA DE RIESGOS TI 2022.xlsx]Gráficos!Tabla dinámica4</c:name>
    <c:fmtId val="1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Riesgo Remanente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1"/>
        <c:spPr>
          <a:solidFill>
            <a:srgbClr val="FFC000"/>
          </a:solidFill>
          <a:ln w="25400">
            <a:solidFill>
              <a:schemeClr val="lt1"/>
            </a:solidFill>
          </a:ln>
          <a:effectLst/>
          <a:sp3d contourW="25400">
            <a:contourClr>
              <a:schemeClr val="lt1"/>
            </a:contourClr>
          </a:sp3d>
        </c:spPr>
      </c:pivotFmt>
      <c:pivotFmt>
        <c:idx val="2"/>
        <c:spPr>
          <a:solidFill>
            <a:srgbClr val="92D050"/>
          </a:solidFill>
          <a:ln w="25400">
            <a:solidFill>
              <a:schemeClr val="lt1"/>
            </a:solidFill>
          </a:ln>
          <a:effectLst/>
          <a:sp3d contourW="25400">
            <a:contourClr>
              <a:schemeClr val="lt1"/>
            </a:contourClr>
          </a:sp3d>
        </c:spPr>
      </c:pivotFmt>
      <c:pivotFmt>
        <c:idx val="3"/>
        <c:spPr>
          <a:solidFill>
            <a:srgbClr val="FFFF00"/>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Gráficos!$J$26:$J$27</c:f>
              <c:strCache>
                <c:ptCount val="1"/>
                <c:pt idx="0">
                  <c:v>Total</c:v>
                </c:pt>
              </c:strCache>
            </c:strRef>
          </c:tx>
          <c:dPt>
            <c:idx val="0"/>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8E2E-4E54-A602-DA57197CC346}"/>
              </c:ext>
            </c:extLst>
          </c:dPt>
          <c:dPt>
            <c:idx val="1"/>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8E2E-4E54-A602-DA57197CC346}"/>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8E2E-4E54-A602-DA57197CC34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Gráficos!$I$28:$I$31</c:f>
              <c:strCache>
                <c:ptCount val="3"/>
                <c:pt idx="0">
                  <c:v>Alta</c:v>
                </c:pt>
                <c:pt idx="1">
                  <c:v>Bajo</c:v>
                </c:pt>
                <c:pt idx="2">
                  <c:v>Moderada</c:v>
                </c:pt>
              </c:strCache>
            </c:strRef>
          </c:cat>
          <c:val>
            <c:numRef>
              <c:f>Gráficos!$J$28:$J$31</c:f>
              <c:numCache>
                <c:formatCode>General</c:formatCode>
                <c:ptCount val="3"/>
                <c:pt idx="0">
                  <c:v>7</c:v>
                </c:pt>
                <c:pt idx="1">
                  <c:v>11</c:v>
                </c:pt>
                <c:pt idx="2">
                  <c:v>10</c:v>
                </c:pt>
              </c:numCache>
            </c:numRef>
          </c:val>
          <c:extLst>
            <c:ext xmlns:c16="http://schemas.microsoft.com/office/drawing/2014/chart" uri="{C3380CC4-5D6E-409C-BE32-E72D297353CC}">
              <c16:uniqueId val="{00000006-8E2E-4E54-A602-DA57197CC346}"/>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9.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714375</xdr:colOff>
      <xdr:row>0</xdr:row>
      <xdr:rowOff>0</xdr:rowOff>
    </xdr:from>
    <xdr:to>
      <xdr:col>1</xdr:col>
      <xdr:colOff>1314450</xdr:colOff>
      <xdr:row>3</xdr:row>
      <xdr:rowOff>66675</xdr:rowOff>
    </xdr:to>
    <xdr:pic>
      <xdr:nvPicPr>
        <xdr:cNvPr id="10552" name="Imagen 2" descr="C:\Users\jagudelo\Pictures\pantalla\Logo PNG.jpg">
          <a:extLst>
            <a:ext uri="{FF2B5EF4-FFF2-40B4-BE49-F238E27FC236}">
              <a16:creationId xmlns:a16="http://schemas.microsoft.com/office/drawing/2014/main" id="{00000000-0008-0000-0000-000038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0"/>
          <a:ext cx="1838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123825</xdr:colOff>
      <xdr:row>0</xdr:row>
      <xdr:rowOff>0</xdr:rowOff>
    </xdr:from>
    <xdr:to>
      <xdr:col>17</xdr:col>
      <xdr:colOff>419100</xdr:colOff>
      <xdr:row>16</xdr:row>
      <xdr:rowOff>152400</xdr:rowOff>
    </xdr:to>
    <xdr:graphicFrame macro="">
      <xdr:nvGraphicFramePr>
        <xdr:cNvPr id="3" name="Gráfico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173131</xdr:colOff>
      <xdr:row>17</xdr:row>
      <xdr:rowOff>56869</xdr:rowOff>
    </xdr:from>
    <xdr:to>
      <xdr:col>17</xdr:col>
      <xdr:colOff>468406</xdr:colOff>
      <xdr:row>34</xdr:row>
      <xdr:rowOff>47344</xdr:rowOff>
    </xdr:to>
    <xdr:graphicFrame macro="">
      <xdr:nvGraphicFramePr>
        <xdr:cNvPr id="4" name="Gráfico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308161</xdr:colOff>
      <xdr:row>34</xdr:row>
      <xdr:rowOff>135590</xdr:rowOff>
    </xdr:from>
    <xdr:to>
      <xdr:col>17</xdr:col>
      <xdr:colOff>446554</xdr:colOff>
      <xdr:row>54</xdr:row>
      <xdr:rowOff>112058</xdr:rowOff>
    </xdr:to>
    <xdr:graphicFrame macro="">
      <xdr:nvGraphicFramePr>
        <xdr:cNvPr id="2" name="Gráfico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157162</xdr:colOff>
      <xdr:row>0</xdr:row>
      <xdr:rowOff>0</xdr:rowOff>
    </xdr:from>
    <xdr:to>
      <xdr:col>15</xdr:col>
      <xdr:colOff>271462</xdr:colOff>
      <xdr:row>20</xdr:row>
      <xdr:rowOff>161924</xdr:rowOff>
    </xdr:to>
    <xdr:graphicFrame macro="">
      <xdr:nvGraphicFramePr>
        <xdr:cNvPr id="5" name="Gráfico 4">
          <a:extLst>
            <a:ext uri="{FF2B5EF4-FFF2-40B4-BE49-F238E27FC236}">
              <a16:creationId xmlns:a16="http://schemas.microsoft.com/office/drawing/2014/main" id="{00000000-0008-0000-0C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147637</xdr:colOff>
      <xdr:row>22</xdr:row>
      <xdr:rowOff>14286</xdr:rowOff>
    </xdr:from>
    <xdr:to>
      <xdr:col>15</xdr:col>
      <xdr:colOff>261937</xdr:colOff>
      <xdr:row>45</xdr:row>
      <xdr:rowOff>9524</xdr:rowOff>
    </xdr:to>
    <xdr:graphicFrame macro="">
      <xdr:nvGraphicFramePr>
        <xdr:cNvPr id="6" name="Gráfico 5">
          <a:extLst>
            <a:ext uri="{FF2B5EF4-FFF2-40B4-BE49-F238E27FC236}">
              <a16:creationId xmlns:a16="http://schemas.microsoft.com/office/drawing/2014/main" id="{00000000-0008-0000-0C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115957</xdr:colOff>
      <xdr:row>0</xdr:row>
      <xdr:rowOff>0</xdr:rowOff>
    </xdr:from>
    <xdr:to>
      <xdr:col>0</xdr:col>
      <xdr:colOff>1818033</xdr:colOff>
      <xdr:row>3</xdr:row>
      <xdr:rowOff>251377</xdr:rowOff>
    </xdr:to>
    <xdr:pic>
      <xdr:nvPicPr>
        <xdr:cNvPr id="11571" name="Imagen 2" descr="C:\Users\jagudelo\Pictures\pantalla\Logo PNG.jpg">
          <a:extLst>
            <a:ext uri="{FF2B5EF4-FFF2-40B4-BE49-F238E27FC236}">
              <a16:creationId xmlns:a16="http://schemas.microsoft.com/office/drawing/2014/main" id="{00000000-0008-0000-0300-0000332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957" y="0"/>
          <a:ext cx="1702076" cy="748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314325</xdr:colOff>
      <xdr:row>4</xdr:row>
      <xdr:rowOff>28575</xdr:rowOff>
    </xdr:to>
    <xdr:pic>
      <xdr:nvPicPr>
        <xdr:cNvPr id="18712" name="Imagen 2" descr="C:\Users\jagudelo\Pictures\pantalla\Logo PNG.jpg">
          <a:extLst>
            <a:ext uri="{FF2B5EF4-FFF2-40B4-BE49-F238E27FC236}">
              <a16:creationId xmlns:a16="http://schemas.microsoft.com/office/drawing/2014/main" id="{00000000-0008-0000-0400-0000184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050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657225</xdr:colOff>
      <xdr:row>4</xdr:row>
      <xdr:rowOff>28575</xdr:rowOff>
    </xdr:to>
    <xdr:pic>
      <xdr:nvPicPr>
        <xdr:cNvPr id="16649" name="Imagen 3" descr="C:\Users\jagudelo\Pictures\pantalla\Logo PNG.jpg">
          <a:extLst>
            <a:ext uri="{FF2B5EF4-FFF2-40B4-BE49-F238E27FC236}">
              <a16:creationId xmlns:a16="http://schemas.microsoft.com/office/drawing/2014/main" id="{00000000-0008-0000-0500-0000094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9050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266700</xdr:colOff>
      <xdr:row>0</xdr:row>
      <xdr:rowOff>85725</xdr:rowOff>
    </xdr:from>
    <xdr:to>
      <xdr:col>0</xdr:col>
      <xdr:colOff>981075</xdr:colOff>
      <xdr:row>3</xdr:row>
      <xdr:rowOff>47625</xdr:rowOff>
    </xdr:to>
    <xdr:pic>
      <xdr:nvPicPr>
        <xdr:cNvPr id="12708" name="Imagen 1" descr="D:\Mis Documentos\4. JHOJAMIRZ\01 NTCGP 1000-2004\Oficios, mems, circs y otros\MANEJO DE LOGO\logo_fondo_blanco_actualizado.PNG">
          <a:extLst>
            <a:ext uri="{FF2B5EF4-FFF2-40B4-BE49-F238E27FC236}">
              <a16:creationId xmlns:a16="http://schemas.microsoft.com/office/drawing/2014/main" id="{00000000-0008-0000-0600-0000A43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85725"/>
          <a:ext cx="714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1707874</xdr:colOff>
      <xdr:row>4</xdr:row>
      <xdr:rowOff>96147</xdr:rowOff>
    </xdr:to>
    <xdr:pic>
      <xdr:nvPicPr>
        <xdr:cNvPr id="12709" name="Imagen 3" descr="C:\Users\jagudelo\Pictures\pantalla\Logo PNG.jpg">
          <a:extLst>
            <a:ext uri="{FF2B5EF4-FFF2-40B4-BE49-F238E27FC236}">
              <a16:creationId xmlns:a16="http://schemas.microsoft.com/office/drawing/2014/main" id="{00000000-0008-0000-0600-0000A531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7049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1491885</xdr:colOff>
      <xdr:row>4</xdr:row>
      <xdr:rowOff>1554</xdr:rowOff>
    </xdr:to>
    <xdr:pic>
      <xdr:nvPicPr>
        <xdr:cNvPr id="13618" name="Imagen 2" descr="C:\Users\jagudelo\Pictures\pantalla\Logo PNG.jpg">
          <a:extLst>
            <a:ext uri="{FF2B5EF4-FFF2-40B4-BE49-F238E27FC236}">
              <a16:creationId xmlns:a16="http://schemas.microsoft.com/office/drawing/2014/main" id="{00000000-0008-0000-0700-0000323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91155" cy="658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1704109</xdr:colOff>
      <xdr:row>3</xdr:row>
      <xdr:rowOff>9525</xdr:rowOff>
    </xdr:to>
    <xdr:pic>
      <xdr:nvPicPr>
        <xdr:cNvPr id="15662" name="Imagen 2" descr="C:\Users\jagudelo\Pictures\pantalla\Logo PNG.jpg">
          <a:extLst>
            <a:ext uri="{FF2B5EF4-FFF2-40B4-BE49-F238E27FC236}">
              <a16:creationId xmlns:a16="http://schemas.microsoft.com/office/drawing/2014/main" id="{00000000-0008-0000-0800-00002E3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49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268431</xdr:colOff>
      <xdr:row>0</xdr:row>
      <xdr:rowOff>69273</xdr:rowOff>
    </xdr:from>
    <xdr:to>
      <xdr:col>0</xdr:col>
      <xdr:colOff>1653886</xdr:colOff>
      <xdr:row>2</xdr:row>
      <xdr:rowOff>240836</xdr:rowOff>
    </xdr:to>
    <xdr:pic>
      <xdr:nvPicPr>
        <xdr:cNvPr id="3" name="Imagen 2" descr="C:\Users\jagudelo\Pictures\pantalla\Logo PNG.jpg">
          <a:extLst>
            <a:ext uri="{FF2B5EF4-FFF2-40B4-BE49-F238E27FC236}">
              <a16:creationId xmlns:a16="http://schemas.microsoft.com/office/drawing/2014/main" id="{3ACA53DE-9301-4F83-B1F9-D9E1C23253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8431" y="69273"/>
          <a:ext cx="1385455" cy="609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89649</xdr:rowOff>
    </xdr:from>
    <xdr:to>
      <xdr:col>0</xdr:col>
      <xdr:colOff>1367119</xdr:colOff>
      <xdr:row>2</xdr:row>
      <xdr:rowOff>232508</xdr:rowOff>
    </xdr:to>
    <xdr:pic>
      <xdr:nvPicPr>
        <xdr:cNvPr id="2" name="Imagen 2" descr="C:\Users\jagudelo\Pictures\pantalla\Logo PNG.jp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89649"/>
          <a:ext cx="1367118" cy="579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xdr:colOff>
      <xdr:row>0</xdr:row>
      <xdr:rowOff>89649</xdr:rowOff>
    </xdr:from>
    <xdr:to>
      <xdr:col>0</xdr:col>
      <xdr:colOff>1367119</xdr:colOff>
      <xdr:row>9</xdr:row>
      <xdr:rowOff>39142</xdr:rowOff>
    </xdr:to>
    <xdr:pic>
      <xdr:nvPicPr>
        <xdr:cNvPr id="2" name="Imagen 2" descr="C:\Users\jagudelo\Pictures\pantalla\Logo PNG.jpg">
          <a:extLst>
            <a:ext uri="{FF2B5EF4-FFF2-40B4-BE49-F238E27FC236}">
              <a16:creationId xmlns:a16="http://schemas.microsoft.com/office/drawing/2014/main" id="{B22B66DB-3A3F-4026-B579-35BD20A107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367118" cy="848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HP\Google%20Drive\Documentos%20cu\Contrato%202022\13vo%20pago\6.%20TI\Actualizaci&#243;n%20PETI\seguimientos\2023\R-MJ-10%20MAPA%20DE%20RIESGOS%20de%20TI%202022%2031-12-2022.xlsx" TargetMode="External"/><Relationship Id="rId1" Type="http://schemas.openxmlformats.org/officeDocument/2006/relationships/externalLinkPath" Target="/Users/HP/Google%20Drive/Documentos%20cu/Contrato%202022/13vo%20pago/6.%20TI/Actualizaci&#243;n%20PETI/seguimientos/2023/R-MJ-10%20MAPA%20DE%20RIESGOS%20de%20TI%202022%2031-12-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ctivos de información"/>
      <sheetName val="Hoja 1. Establecim Contexto"/>
      <sheetName val="id rgos corrup"/>
      <sheetName val="id rgos Seg dig"/>
      <sheetName val="Hoja 2. Identificación Riesgos"/>
      <sheetName val="Hoja 2. Identificación Ries (2"/>
      <sheetName val="Hoja 3. Análisis del Riesgo (2"/>
      <sheetName val="Hoja 3. Análisis de Riesgos"/>
      <sheetName val="Hoja 4. Evaluación de Riesgos "/>
      <sheetName val="Hoja 5. Riesgo Residual"/>
      <sheetName val="Hoja 6. Mapa de Riesgos TI"/>
      <sheetName val="Seguimiento"/>
      <sheetName val="Mapa de Calor riesgo inherente"/>
      <sheetName val="Mapa de Calor riesgo residual"/>
      <sheetName val="Seguimiento actividades"/>
      <sheetName val="Hoja3"/>
      <sheetName val="Hoja4"/>
      <sheetName val="Gráficos"/>
    </sheetNames>
    <sheetDataSet>
      <sheetData sheetId="0"/>
      <sheetData sheetId="1"/>
      <sheetData sheetId="2"/>
      <sheetData sheetId="3"/>
      <sheetData sheetId="4"/>
      <sheetData sheetId="5"/>
      <sheetData sheetId="6"/>
      <sheetData sheetId="7"/>
      <sheetData sheetId="8"/>
      <sheetData sheetId="9">
        <row r="5">
          <cell r="B5">
            <v>2022</v>
          </cell>
        </row>
      </sheetData>
      <sheetData sheetId="10"/>
      <sheetData sheetId="11"/>
      <sheetData sheetId="12"/>
      <sheetData sheetId="13"/>
      <sheetData sheetId="14"/>
      <sheetData sheetId="15"/>
      <sheetData sheetId="16"/>
      <sheetData sheetId="1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iro Andres Agudelo  Arredondo" refreshedDate="43012.481528124998" createdVersion="1" refreshedVersion="5" recordCount="28" upgradeOnRefresh="1" xr:uid="{00000000-000A-0000-FFFF-FFFF00000000}">
  <cacheSource type="worksheet">
    <worksheetSource name="Tabla2"/>
  </cacheSource>
  <cacheFields count="7">
    <cacheField name="cat riesgo" numFmtId="0">
      <sharedItems/>
    </cacheField>
    <cacheField name="probabilidad" numFmtId="0">
      <sharedItems/>
    </cacheField>
    <cacheField name="Impacto" numFmtId="0">
      <sharedItems/>
    </cacheField>
    <cacheField name="Eval riesgo" numFmtId="0">
      <sharedItems count="3">
        <s v="Alta"/>
        <s v="Extrema"/>
        <s v="Moderada"/>
      </sharedItems>
    </cacheField>
    <cacheField name="probabilidad2" numFmtId="0">
      <sharedItems/>
    </cacheField>
    <cacheField name="Impacto3" numFmtId="0">
      <sharedItems/>
    </cacheField>
    <cacheField name="Eval riesgo4" numFmtId="0">
      <sharedItems count="3">
        <s v="Alta"/>
        <s v="Moderada"/>
        <s v="Bajo"/>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iro Andres Agudelo  Arredondo" refreshedDate="43012.491712731484" createdVersion="1" refreshedVersion="5" recordCount="28" upgradeOnRefresh="1" xr:uid="{00000000-000A-0000-FFFF-FFFF01000000}">
  <cacheSource type="worksheet">
    <worksheetSource ref="A2:G30" sheet="Gráficos"/>
  </cacheSource>
  <cacheFields count="7">
    <cacheField name="cat riesgo" numFmtId="0">
      <sharedItems count="9">
        <s v="Estratégico"/>
        <s v="Legal"/>
        <s v="Cumplimiento"/>
        <s v="Técnico"/>
        <s v="Operativo"/>
        <s v="Tecnológico"/>
        <s v="Presupuesto"/>
        <s v="imagen"/>
        <s v="Tecnología"/>
      </sharedItems>
    </cacheField>
    <cacheField name="probabilidad" numFmtId="0">
      <sharedItems count="4">
        <s v="Probable (4)"/>
        <s v="Posible (3)"/>
        <s v="Casi seguro (5)"/>
        <s v="Improbable (2)"/>
      </sharedItems>
    </cacheField>
    <cacheField name="Impacto" numFmtId="0">
      <sharedItems count="4">
        <s v="Moderado (3)"/>
        <s v="Mayor (4)"/>
        <s v="Menor (2)"/>
        <s v="catastrófico (5)"/>
      </sharedItems>
    </cacheField>
    <cacheField name="Eval riesgo" numFmtId="0">
      <sharedItems/>
    </cacheField>
    <cacheField name="probabilidad2" numFmtId="0">
      <sharedItems count="4">
        <s v="Posible (3)"/>
        <s v="Improbable (2)"/>
        <s v="Raro (1)"/>
        <s v="Probable (4)"/>
      </sharedItems>
    </cacheField>
    <cacheField name="Impacto3" numFmtId="0">
      <sharedItems count="4">
        <s v="Moderado (3)"/>
        <s v="Mayor (4)"/>
        <s v="Menor (2)"/>
        <s v="catastrófico (5)"/>
      </sharedItems>
    </cacheField>
    <cacheField name="Eval riesgo4"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iro Andres Agudelo  Arredondo" refreshedDate="43396.695064583335" createdVersion="5" refreshedVersion="5" minRefreshableVersion="3" recordCount="37" xr:uid="{00000000-000A-0000-FFFF-FFFF02000000}">
  <cacheSource type="worksheet">
    <worksheetSource name="Tabla1"/>
  </cacheSource>
  <cacheFields count="8">
    <cacheField name="Riesgo" numFmtId="0">
      <sharedItems containsBlank="1" count="10">
        <s v="Estratégico"/>
        <s v="Legal"/>
        <s v="Cumplimiento"/>
        <s v="Técnico"/>
        <m/>
        <s v="Operativo"/>
        <s v="Tecnológico"/>
        <s v="Financiero"/>
        <s v="imagen"/>
        <s v="Tecnología"/>
      </sharedItems>
    </cacheField>
    <cacheField name="descripción" numFmtId="0">
      <sharedItems containsBlank="1" longText="1"/>
    </cacheField>
    <cacheField name="Probabilidad P" numFmtId="0">
      <sharedItems/>
    </cacheField>
    <cacheField name="Impacto P" numFmtId="0">
      <sharedItems/>
    </cacheField>
    <cacheField name="Evaluación Riesgo P" numFmtId="0">
      <sharedItems containsBlank="1" count="5">
        <s v="Alta"/>
        <s v="Extrema"/>
        <s v="Moderada"/>
        <m/>
        <s v="Bajo"/>
      </sharedItems>
    </cacheField>
    <cacheField name="Probabilidad R" numFmtId="0">
      <sharedItems/>
    </cacheField>
    <cacheField name="Impacto R" numFmtId="0">
      <sharedItems containsBlank="1"/>
    </cacheField>
    <cacheField name="Nueva Evaluación" numFmtId="0">
      <sharedItems containsBlank="1" count="4">
        <s v="Alta"/>
        <s v="Moderada"/>
        <s v="Bajo"/>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
  <r>
    <s v="Estratégico"/>
    <s v="Probable (4)"/>
    <s v="Moderado (3)"/>
    <x v="0"/>
    <s v="Posible (3)"/>
    <s v="Moderado (3)"/>
    <x v="0"/>
  </r>
  <r>
    <s v="Legal"/>
    <s v="Posible (3)"/>
    <s v="Mayor (4)"/>
    <x v="1"/>
    <s v="Improbable (2)"/>
    <s v="Mayor (4)"/>
    <x v="0"/>
  </r>
  <r>
    <s v="Cumplimiento"/>
    <s v="Casi seguro (5)"/>
    <s v="Menor (2)"/>
    <x v="0"/>
    <s v="Posible (3)"/>
    <s v="Menor (2)"/>
    <x v="1"/>
  </r>
  <r>
    <s v="Legal"/>
    <s v="Probable (4)"/>
    <s v="Menor (2)"/>
    <x v="0"/>
    <s v="Improbable (2)"/>
    <s v="Menor (2)"/>
    <x v="2"/>
  </r>
  <r>
    <s v="Cumplimiento"/>
    <s v="Probable (4)"/>
    <s v="Menor (2)"/>
    <x v="0"/>
    <s v="Improbable (2)"/>
    <s v="Menor (2)"/>
    <x v="2"/>
  </r>
  <r>
    <s v="Técnico"/>
    <s v="Posible (3)"/>
    <s v="Menor (2)"/>
    <x v="2"/>
    <s v="Improbable (2)"/>
    <s v="Menor (2)"/>
    <x v="2"/>
  </r>
  <r>
    <s v="Estratégico"/>
    <s v="Posible (3)"/>
    <s v="Menor (2)"/>
    <x v="2"/>
    <s v="Raro (1)"/>
    <s v="Menor (2)"/>
    <x v="2"/>
  </r>
  <r>
    <s v="Legal"/>
    <s v="Posible (3)"/>
    <s v="Mayor (4)"/>
    <x v="1"/>
    <s v="Raro (1)"/>
    <s v="Mayor (4)"/>
    <x v="1"/>
  </r>
  <r>
    <s v="Estratégico"/>
    <s v="Posible (3)"/>
    <s v="Menor (2)"/>
    <x v="2"/>
    <s v="Improbable (2)"/>
    <s v="Menor (2)"/>
    <x v="2"/>
  </r>
  <r>
    <s v="Legal"/>
    <s v="Improbable (2)"/>
    <s v="Moderado (3)"/>
    <x v="2"/>
    <s v="Raro (1)"/>
    <s v="Moderado (3)"/>
    <x v="1"/>
  </r>
  <r>
    <s v="Técnico"/>
    <s v="Posible (3)"/>
    <s v="Moderado (3)"/>
    <x v="0"/>
    <s v="Improbable (2)"/>
    <s v="Moderado (3)"/>
    <x v="1"/>
  </r>
  <r>
    <s v="Operativo"/>
    <s v="Posible (3)"/>
    <s v="Menor (2)"/>
    <x v="2"/>
    <s v="Improbable (2)"/>
    <s v="Menor (2)"/>
    <x v="2"/>
  </r>
  <r>
    <s v="Operativo"/>
    <s v="Casi seguro (5)"/>
    <s v="Moderado (3)"/>
    <x v="1"/>
    <s v="Probable (4)"/>
    <s v="Menor (2)"/>
    <x v="0"/>
  </r>
  <r>
    <s v="Cumplimiento"/>
    <s v="Probable (4)"/>
    <s v="Mayor (4)"/>
    <x v="1"/>
    <s v="Posible (3)"/>
    <s v="Moderado (3)"/>
    <x v="0"/>
  </r>
  <r>
    <s v="Legal"/>
    <s v="Posible (3)"/>
    <s v="Moderado (3)"/>
    <x v="0"/>
    <s v="Improbable (2)"/>
    <s v="Menor (2)"/>
    <x v="2"/>
  </r>
  <r>
    <s v="Legal"/>
    <s v="Probable (4)"/>
    <s v="Mayor (4)"/>
    <x v="1"/>
    <s v="Posible (3)"/>
    <s v="Moderado (3)"/>
    <x v="0"/>
  </r>
  <r>
    <s v="Legal"/>
    <s v="Posible (3)"/>
    <s v="Moderado (3)"/>
    <x v="0"/>
    <s v="Raro (1)"/>
    <s v="Moderado (3)"/>
    <x v="1"/>
  </r>
  <r>
    <s v="Tecnológico"/>
    <s v="Posible (3)"/>
    <s v="Menor (2)"/>
    <x v="2"/>
    <s v="Improbable (2)"/>
    <s v="Menor (2)"/>
    <x v="2"/>
  </r>
  <r>
    <s v="Presupuesto"/>
    <s v="Probable (4)"/>
    <s v="Moderado (3)"/>
    <x v="0"/>
    <s v="Posible (3)"/>
    <s v="Moderado (3)"/>
    <x v="0"/>
  </r>
  <r>
    <s v="Cumplimiento"/>
    <s v="Posible (3)"/>
    <s v="Moderado (3)"/>
    <x v="0"/>
    <s v="Improbable (2)"/>
    <s v="Moderado (3)"/>
    <x v="1"/>
  </r>
  <r>
    <s v="Legal"/>
    <s v="Probable (4)"/>
    <s v="Moderado (3)"/>
    <x v="0"/>
    <s v="Raro (1)"/>
    <s v="Menor (2)"/>
    <x v="2"/>
  </r>
  <r>
    <s v="Operativo"/>
    <s v="Posible (3)"/>
    <s v="Menor (2)"/>
    <x v="2"/>
    <s v="Raro (1)"/>
    <s v="Menor (2)"/>
    <x v="2"/>
  </r>
  <r>
    <s v="Legal"/>
    <s v="Probable (4)"/>
    <s v="Menor (2)"/>
    <x v="0"/>
    <s v="Probable (4)"/>
    <s v="Menor (2)"/>
    <x v="1"/>
  </r>
  <r>
    <s v="imagen"/>
    <s v="Posible (3)"/>
    <s v="Moderado (3)"/>
    <x v="0"/>
    <s v="Raro (1)"/>
    <s v="Moderado (3)"/>
    <x v="1"/>
  </r>
  <r>
    <s v="Cumplimiento"/>
    <s v="Posible (3)"/>
    <s v="Menor (2)"/>
    <x v="2"/>
    <s v="Raro (1)"/>
    <s v="Menor (2)"/>
    <x v="2"/>
  </r>
  <r>
    <s v="Tecnología"/>
    <s v="Posible (3)"/>
    <s v="Moderado (3)"/>
    <x v="0"/>
    <s v="Raro (1)"/>
    <s v="Moderado (3)"/>
    <x v="1"/>
  </r>
  <r>
    <s v="Estratégico"/>
    <s v="Posible (3)"/>
    <s v="catastrófico (5)"/>
    <x v="1"/>
    <s v="Raro (1)"/>
    <s v="catastrófico (5)"/>
    <x v="0"/>
  </r>
  <r>
    <s v="Legal"/>
    <s v="Posible (3)"/>
    <s v="Moderado (3)"/>
    <x v="2"/>
    <s v="Raro (1)"/>
    <s v="Moderado (3)"/>
    <x v="1"/>
  </r>
</pivotCacheRecords>
</file>

<file path=xl/pivotCache/pivotCacheRecords2.xml><?xml version="1.0" encoding="utf-8"?>
<pivotCacheRecords xmlns="http://schemas.openxmlformats.org/spreadsheetml/2006/main" xmlns:r="http://schemas.openxmlformats.org/officeDocument/2006/relationships" count="28">
  <r>
    <x v="0"/>
    <x v="0"/>
    <x v="0"/>
    <s v="Alta"/>
    <x v="0"/>
    <x v="0"/>
    <s v="Alta"/>
  </r>
  <r>
    <x v="1"/>
    <x v="1"/>
    <x v="1"/>
    <s v="Extrema"/>
    <x v="1"/>
    <x v="1"/>
    <s v="Alta"/>
  </r>
  <r>
    <x v="2"/>
    <x v="2"/>
    <x v="2"/>
    <s v="Alta"/>
    <x v="0"/>
    <x v="2"/>
    <s v="Moderada"/>
  </r>
  <r>
    <x v="1"/>
    <x v="0"/>
    <x v="2"/>
    <s v="Alta"/>
    <x v="1"/>
    <x v="2"/>
    <s v="Bajo"/>
  </r>
  <r>
    <x v="2"/>
    <x v="0"/>
    <x v="2"/>
    <s v="Alta"/>
    <x v="1"/>
    <x v="2"/>
    <s v="Bajo"/>
  </r>
  <r>
    <x v="3"/>
    <x v="1"/>
    <x v="2"/>
    <s v="Moderada"/>
    <x v="1"/>
    <x v="2"/>
    <s v="Bajo"/>
  </r>
  <r>
    <x v="0"/>
    <x v="1"/>
    <x v="2"/>
    <s v="Moderada"/>
    <x v="2"/>
    <x v="2"/>
    <s v="Bajo"/>
  </r>
  <r>
    <x v="1"/>
    <x v="1"/>
    <x v="1"/>
    <s v="Extrema"/>
    <x v="2"/>
    <x v="1"/>
    <s v="Moderada"/>
  </r>
  <r>
    <x v="0"/>
    <x v="1"/>
    <x v="2"/>
    <s v="Moderada"/>
    <x v="1"/>
    <x v="2"/>
    <s v="Bajo"/>
  </r>
  <r>
    <x v="1"/>
    <x v="3"/>
    <x v="0"/>
    <s v="Moderada"/>
    <x v="2"/>
    <x v="0"/>
    <s v="Moderada"/>
  </r>
  <r>
    <x v="3"/>
    <x v="1"/>
    <x v="0"/>
    <s v="Alta"/>
    <x v="1"/>
    <x v="0"/>
    <s v="Moderada"/>
  </r>
  <r>
    <x v="4"/>
    <x v="1"/>
    <x v="2"/>
    <s v="Moderada"/>
    <x v="1"/>
    <x v="2"/>
    <s v="Bajo"/>
  </r>
  <r>
    <x v="4"/>
    <x v="2"/>
    <x v="0"/>
    <s v="Extrema"/>
    <x v="3"/>
    <x v="2"/>
    <s v="Alta"/>
  </r>
  <r>
    <x v="2"/>
    <x v="0"/>
    <x v="1"/>
    <s v="Extrema"/>
    <x v="0"/>
    <x v="0"/>
    <s v="Alta"/>
  </r>
  <r>
    <x v="1"/>
    <x v="1"/>
    <x v="0"/>
    <s v="Alta"/>
    <x v="1"/>
    <x v="2"/>
    <s v="Bajo"/>
  </r>
  <r>
    <x v="1"/>
    <x v="0"/>
    <x v="1"/>
    <s v="Extrema"/>
    <x v="0"/>
    <x v="0"/>
    <s v="Alta"/>
  </r>
  <r>
    <x v="1"/>
    <x v="1"/>
    <x v="0"/>
    <s v="Alta"/>
    <x v="2"/>
    <x v="0"/>
    <s v="Moderada"/>
  </r>
  <r>
    <x v="5"/>
    <x v="1"/>
    <x v="2"/>
    <s v="Moderada"/>
    <x v="1"/>
    <x v="2"/>
    <s v="Bajo"/>
  </r>
  <r>
    <x v="6"/>
    <x v="0"/>
    <x v="0"/>
    <s v="Alta"/>
    <x v="0"/>
    <x v="0"/>
    <s v="Alta"/>
  </r>
  <r>
    <x v="2"/>
    <x v="1"/>
    <x v="0"/>
    <s v="Alta"/>
    <x v="1"/>
    <x v="0"/>
    <s v="Moderada"/>
  </r>
  <r>
    <x v="1"/>
    <x v="0"/>
    <x v="0"/>
    <s v="Alta"/>
    <x v="2"/>
    <x v="2"/>
    <s v="Bajo"/>
  </r>
  <r>
    <x v="4"/>
    <x v="1"/>
    <x v="2"/>
    <s v="Moderada"/>
    <x v="2"/>
    <x v="2"/>
    <s v="Bajo"/>
  </r>
  <r>
    <x v="1"/>
    <x v="0"/>
    <x v="2"/>
    <s v="Alta"/>
    <x v="3"/>
    <x v="2"/>
    <s v="Moderada"/>
  </r>
  <r>
    <x v="7"/>
    <x v="1"/>
    <x v="0"/>
    <s v="Alta"/>
    <x v="2"/>
    <x v="0"/>
    <s v="Moderada"/>
  </r>
  <r>
    <x v="2"/>
    <x v="1"/>
    <x v="2"/>
    <s v="Moderada"/>
    <x v="2"/>
    <x v="2"/>
    <s v="Bajo"/>
  </r>
  <r>
    <x v="8"/>
    <x v="1"/>
    <x v="0"/>
    <s v="Alta"/>
    <x v="2"/>
    <x v="0"/>
    <s v="Moderada"/>
  </r>
  <r>
    <x v="0"/>
    <x v="1"/>
    <x v="3"/>
    <s v="Extrema"/>
    <x v="2"/>
    <x v="3"/>
    <s v="Alta"/>
  </r>
  <r>
    <x v="1"/>
    <x v="1"/>
    <x v="0"/>
    <s v="Moderada"/>
    <x v="2"/>
    <x v="0"/>
    <s v="Moderada"/>
  </r>
</pivotCacheRecords>
</file>

<file path=xl/pivotCache/pivotCacheRecords3.xml><?xml version="1.0" encoding="utf-8"?>
<pivotCacheRecords xmlns="http://schemas.openxmlformats.org/spreadsheetml/2006/main" xmlns:r="http://schemas.openxmlformats.org/officeDocument/2006/relationships" count="37">
  <r>
    <x v="0"/>
    <s v="- Diferentes percepciones de la gestión corporativa por los grupos poblacionales en la jurisdicción _x000a_- Presiones de tipo polìtico, sectorial y económico frente a las decisiones administrativas"/>
    <s v="Probable (4)"/>
    <s v="Moderado (3)"/>
    <x v="0"/>
    <s v="Posible (3)"/>
    <s v="Moderado (3)"/>
    <x v="0"/>
  </r>
  <r>
    <x v="1"/>
    <s v="Presiones de tipo polìtico, sectorial y económico frente a las decisiones administrativas"/>
    <s v="Posible (3)"/>
    <s v="Mayor (4)"/>
    <x v="1"/>
    <s v="Improbable (2)"/>
    <s v="Mayor (4)"/>
    <x v="0"/>
  </r>
  <r>
    <x v="2"/>
    <s v="No cumplimiento de requisitos de oportunidad de los usuarios"/>
    <s v="Casi seguro (5)"/>
    <s v="Menor (2)"/>
    <x v="0"/>
    <s v="Posible (3)"/>
    <s v="Menor (2)"/>
    <x v="1"/>
  </r>
  <r>
    <x v="1"/>
    <s v="Falta de tiempo de los líderes de procesos"/>
    <s v="Probable (4)"/>
    <s v="Menor (2)"/>
    <x v="0"/>
    <s v="Improbable (2)"/>
    <s v="Menor (2)"/>
    <x v="2"/>
  </r>
  <r>
    <x v="2"/>
    <s v="Falta de tiempo de los líderes de procesos"/>
    <s v="Probable (4)"/>
    <s v="Menor (2)"/>
    <x v="0"/>
    <s v="Posible (3)"/>
    <s v="Menor (2)"/>
    <x v="1"/>
  </r>
  <r>
    <x v="2"/>
    <s v="Falta de estimulos a los funcionarios que cumplen metas, realizan el rol de auditores internos, entre otros. "/>
    <s v="Posible (3)"/>
    <s v="Menor (2)"/>
    <x v="2"/>
    <s v="Improbable (2)"/>
    <s v="Menor (2)"/>
    <x v="2"/>
  </r>
  <r>
    <x v="2"/>
    <s v="Incumplimiento de las normas, polìticas, procedimientos que regulan el Sistema de Gestión de Corporativo y la misiòn institucional"/>
    <s v="Posible (3)"/>
    <s v="Moderado (3)"/>
    <x v="0"/>
    <s v="Raro (1)"/>
    <s v="Moderado (3)"/>
    <x v="1"/>
  </r>
  <r>
    <x v="3"/>
    <s v="Débil control en el establecimiento y seguimiento de acciones correctivas, preventivas y/o de mejora"/>
    <s v="Posible (3)"/>
    <s v="Moderado (3)"/>
    <x v="0"/>
    <s v="Improbable (2)"/>
    <s v="Menor (2)"/>
    <x v="2"/>
  </r>
  <r>
    <x v="3"/>
    <s v="Desconocimiento del Sistema de Gestión Corporativo"/>
    <s v="Posible (3)"/>
    <s v="Menor (2)"/>
    <x v="2"/>
    <s v="Raro (1)"/>
    <s v="Menor (2)"/>
    <x v="2"/>
  </r>
  <r>
    <x v="0"/>
    <s v="Cada dependencia (MADS, MAVDT, Mintransporte, Gobernación, etc) emiten políticas, escalas y enfoques diferentes que en algunas situaciones no se articulan y/o son contrarias."/>
    <s v="Posible (3)"/>
    <s v="Menor (2)"/>
    <x v="2"/>
    <s v="Raro (1)"/>
    <s v="Menor (2)"/>
    <x v="2"/>
  </r>
  <r>
    <x v="0"/>
    <s v="Desactualización de los funcionarios de la Corporación en materia legal del ordenamiento ambiental territorial"/>
    <s v="Posible (3)"/>
    <s v="Menor (2)"/>
    <x v="2"/>
    <s v="Posible (3)"/>
    <s v="Menor (2)"/>
    <x v="1"/>
  </r>
  <r>
    <x v="4"/>
    <m/>
    <s v="Probable (4)"/>
    <s v="Moderado (3)"/>
    <x v="3"/>
    <s v="Probable (4)"/>
    <m/>
    <x v="3"/>
  </r>
  <r>
    <x v="0"/>
    <s v="Los entes territorial externos toman decisiones sin tener en cuental la normatividad y los determinantes ambientales vigente."/>
    <s v="Probable (4)"/>
    <s v="Menor (2)"/>
    <x v="0"/>
    <s v="Posible (3)"/>
    <s v="Menor (2)"/>
    <x v="1"/>
  </r>
  <r>
    <x v="0"/>
    <s v="Pérdida del conocimiento de la Corporación en materia de ordenamiento ambiental territorial"/>
    <s v="Posible (3)"/>
    <s v="Moderado (3)"/>
    <x v="0"/>
    <s v="Posible (3)"/>
    <s v="Moderado (3)"/>
    <x v="0"/>
  </r>
  <r>
    <x v="0"/>
    <s v="Los instrumentos de ordenamiento no incluyan la totalidad de los estudios requeridos por ley para definición de determinantes ambientales."/>
    <s v="Probable (4)"/>
    <s v="Moderado (3)"/>
    <x v="0"/>
    <s v="Improbable (2)"/>
    <s v="Moderado (3)"/>
    <x v="1"/>
  </r>
  <r>
    <x v="2"/>
    <s v="Técnicos que no tienen en cuenta el ordenamiento ambiental del territorio en sus conceptos."/>
    <s v="Probable (4)"/>
    <s v="Moderado (3)"/>
    <x v="0"/>
    <s v="Probable (4)"/>
    <s v="Moderado (3)"/>
    <x v="0"/>
  </r>
  <r>
    <x v="0"/>
    <s v="Rechazo de proyectos presentados por incumplimiento de requisitos de norma o de formulación"/>
    <s v="Posible (3)"/>
    <s v="Menor (2)"/>
    <x v="2"/>
    <s v="Improbable (2)"/>
    <s v="Menor (2)"/>
    <x v="2"/>
  </r>
  <r>
    <x v="1"/>
    <s v="Aprobación de proyectos sin el cumplimiento de requisitos."/>
    <s v="Improbable (2)"/>
    <s v="Moderado (3)"/>
    <x v="2"/>
    <s v="Raro (1)"/>
    <s v="Moderado (3)"/>
    <x v="1"/>
  </r>
  <r>
    <x v="3"/>
    <s v="Incumplimiento en las metas físicas y financieras de los proyectos"/>
    <s v="Posible (3)"/>
    <s v="Moderado (3)"/>
    <x v="0"/>
    <s v="Improbable (2)"/>
    <s v="Moderado (3)"/>
    <x v="1"/>
  </r>
  <r>
    <x v="5"/>
    <s v="Recursos limitados económicos, técnicos e infraestructura para el ejercicio de la autoridad ambiental  -Aplicación de la autoridad ambiental, con limitaciones en las evaluaciones técnicas, jurídicas y administrativas que aseguren la sostenibilidad ambiental  -Iniciar trámites ambientales sin el lleno de los requisitos. -No cumplimiento de los tiempos establecidos para las respuestas a los usuarios. -Sanciones subvaloradas -Iniciar trámites ambientales sin el lleno de los requisitos."/>
    <s v="Casi seguro (5)"/>
    <s v="Moderado (3)"/>
    <x v="1"/>
    <s v="Probable (4)"/>
    <s v="Menor (2)"/>
    <x v="0"/>
  </r>
  <r>
    <x v="2"/>
    <s v="Cultura de la ilegalidad  -Acciones de hecho como mecanismo de protestas, cierres de vía, amenazas -Orientaciones de desarrollo del orden nacional, departamental y municipal desconociendo la variable ambiental"/>
    <s v="Probable (4)"/>
    <s v="Mayor (4)"/>
    <x v="1"/>
    <s v="Posible (3)"/>
    <s v="Moderado (3)"/>
    <x v="0"/>
  </r>
  <r>
    <x v="1"/>
    <s v="Desarticulación interinstitucional entre los actores responsables de aplicar la autoridad ambiental -Normatividad con dificultad de interpretación y aplicación en el territorio. -Traslape de competencias frente al ejercicio de autoridad ambiental -Presencia de actores armados, narcotráfico, cultivos ilícitos"/>
    <s v="Posible (3)"/>
    <s v="Moderado (3)"/>
    <x v="0"/>
    <s v="Improbable (2)"/>
    <s v="Menor (2)"/>
    <x v="2"/>
  </r>
  <r>
    <x v="1"/>
    <s v="Desconocimiento de las normas y procedimientos en el tema contractual por parte de los proveedores -Direccionamiento de contratación  en favor de un tercero -Debilidad en la planeación de los procesos contractuales e identificación de los riesgos. -herramientas con debilidades para la administración y seguimiento de contratos y poca cultura de los funcionarios para el adecuado uso. -Desconocimiento de los procedimientos de los funcionarios (estudios previos, informes supervisión) -Pagos realizados sin cumplimiento de requisitos un contrato -Recibir un bien sin cumplir con las especificaciones del contrato"/>
    <s v="Posible (3)"/>
    <s v="Moderado (3)"/>
    <x v="0"/>
    <s v="Raro (1)"/>
    <s v="Moderado (3)"/>
    <x v="1"/>
  </r>
  <r>
    <x v="5"/>
    <s v="Inventarios de los bienes de la Entidad desactualizado -Rotación de personal sin la previa capacitación en el nuevo cargo. -Poca presencia de oferentes de bienes y servicios en la región -Poca cultura de los oferentes en la busqueda de los procesos contractuales a través de las herramientas tecnológicas (SECOP)."/>
    <s v="Posible (3)"/>
    <s v="Menor (2)"/>
    <x v="2"/>
    <s v="Improbable (2)"/>
    <s v="Menor (2)"/>
    <x v="2"/>
  </r>
  <r>
    <x v="6"/>
    <s v="Debilidad en el ingreso y salida de los bienes adquiridos a través del aplicativo SINAP."/>
    <s v="Posible (3)"/>
    <s v="Menor (2)"/>
    <x v="2"/>
    <s v="Raro (1)"/>
    <s v="Menor (2)"/>
    <x v="2"/>
  </r>
  <r>
    <x v="7"/>
    <s v="Escasa capacidad de pago de deudas de los usuarios.Dilatación e/o incumplimiento intencional de pago de deudas por parte de los usuarios.Manipulación o adulteración intencional de información de deudores, planes, programas y proyectos, contenidos en los sistemas y archivo.Información errónea en la identificación de los deudores (Nombre, número de cédula y/o dirección).No se identifican claramente los usuarios que adeudan a la Entidad y/o la información para realizar el cobro."/>
    <s v="Probable (4)"/>
    <s v="Moderado (3)"/>
    <x v="0"/>
    <s v="Improbable (2)"/>
    <s v="Moderado (3)"/>
    <x v="1"/>
  </r>
  <r>
    <x v="4"/>
    <s v="Realización a destiempo o extemporánea de las etapas del proceso administrativo de cobro. -Las acciones o políticas establecidas Para el recaudo de cartera para las vigencias anteriores no han sido eficaces."/>
    <s v="Posible (3)"/>
    <s v="Mayor (4)"/>
    <x v="1"/>
    <s v="Improbable (2)"/>
    <s v="Mayor (4)"/>
    <x v="0"/>
  </r>
  <r>
    <x v="2"/>
    <s v="Rotación de personal sin la previa capacitación en el nuevo cargo. -Debilidades en las políticas y procedimientos internos para el recaudo de la cartera -Facturación sin cumplir con los procedimientos "/>
    <s v="Improbable (2)"/>
    <s v="Menor (2)"/>
    <x v="4"/>
    <s v="Raro (1)"/>
    <s v="Menor (2)"/>
    <x v="2"/>
  </r>
  <r>
    <x v="1"/>
    <s v="Debilidades en los controles en la conciliación y revisoría fiscal.  -Exceso de confianza en el manejo de los portales bancarios (super usuarios) -Destinación indebida de los recursos públicos. -Falta de valores y responsabilidad frente a los cargos asignados"/>
    <s v="Probable (4)"/>
    <s v="Moderado (3)"/>
    <x v="1"/>
    <s v="Raro (1)"/>
    <s v="Menor (2)"/>
    <x v="2"/>
  </r>
  <r>
    <x v="5"/>
    <s v="La Región no ofrece perfiles especializados  -Mayores cargos y Salarios y de las Entidades del SINA en relación con la planta de Cargos de la Corporación. -La CNSC no convoca con frecuencia los procesos de concursos  -Cuando se inician los procesos de concursos no se desarrollan con la celeridad  -Recortes económicos en el Presupuesto Nacional -Falta de valores y responsabilidad frente a los cargos asignados"/>
    <s v="Posible (3)"/>
    <s v="Menor (2)"/>
    <x v="2"/>
    <s v="Raro (1)"/>
    <s v="Menor (2)"/>
    <x v="2"/>
  </r>
  <r>
    <x v="2"/>
    <s v="Alta carga laboral de los funcionarios -Movilidad del personal sin una revisión integral -Baja ejecución y seguimiento del Plan de capacitación, Bienestar e Incentivos -Evaluación y seguimiento a los funcionarios con deficiencia"/>
    <s v="Posible (3)"/>
    <s v="Moderado (3)"/>
    <x v="0"/>
    <s v="Posible (3)"/>
    <s v="Moderado (3)"/>
    <x v="0"/>
  </r>
  <r>
    <x v="1"/>
    <s v="Debilidad institucional frente al establecimiento e implementación de un sistema de gestión, seguridad y salud en el trabajo -Direccionamiento de vinculación personal en favor de un tercero"/>
    <s v="Probable (4)"/>
    <s v="Menor (2)"/>
    <x v="0"/>
    <s v="Probable (4)"/>
    <s v="Menor (2)"/>
    <x v="1"/>
  </r>
  <r>
    <x v="8"/>
    <s v="Problemas de los servicios de energía, agua y/o teléfono. -Resultados errados presentados en las pruebas de intercalibración de desempeño. IDEAM - PICCAP. -Derrames de la muestra durante  la manipulacion."/>
    <s v="Posible (3)"/>
    <s v="Moderado (3)"/>
    <x v="0"/>
    <s v="Raro (1)"/>
    <s v="Moderado (3)"/>
    <x v="1"/>
  </r>
  <r>
    <x v="2"/>
    <s v="Manejo inapropiado u omision de informacion por parte de los usuarios y/o servidores publicos  para beneficios particulares o de terceros"/>
    <s v="Posible (3)"/>
    <s v="Menor (2)"/>
    <x v="2"/>
    <s v="Raro (1)"/>
    <s v="Menor (2)"/>
    <x v="2"/>
  </r>
  <r>
    <x v="9"/>
    <s v="Falta de personal para la realización oportuna de los analisis. Falta de oportunidad en la alimentación del CITA, para la generacion "/>
    <s v="Posible (3)"/>
    <s v="Moderado (3)"/>
    <x v="0"/>
    <s v="Raro (1)"/>
    <s v="Moderado (3)"/>
    <x v="1"/>
  </r>
  <r>
    <x v="0"/>
    <s v="Fallas técnicas y/o eléctrica de los equipos o conexiones internas durante el desarrollo de la prueba."/>
    <s v="Posible (3)"/>
    <s v="catastrófico (5)"/>
    <x v="1"/>
    <s v="Raro (1)"/>
    <s v="catastrófico (5)"/>
    <x v="0"/>
  </r>
  <r>
    <x v="1"/>
    <s v="Resultados errados presentados en las pruebas de intercalibración de desempeño. IDEAM - PICCAP. -Situaciones encontradas en la auditoria INSITU y perdidas de pruebas de desempeño que generen no conformidades."/>
    <s v="Posible (3)"/>
    <s v="Moderado (3)"/>
    <x v="2"/>
    <s v="Raro (1)"/>
    <s v="Moderado (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a dinámica1" cacheId="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8">
  <location ref="A6:G18" firstHeaderRow="1" firstDataRow="2" firstDataCol="1"/>
  <pivotFields count="8">
    <pivotField axis="axisRow" showAll="0" sortType="descending">
      <items count="11">
        <item x="2"/>
        <item x="0"/>
        <item x="7"/>
        <item x="8"/>
        <item x="1"/>
        <item x="5"/>
        <item x="3"/>
        <item x="9"/>
        <item x="6"/>
        <item x="4"/>
        <item t="default"/>
      </items>
      <autoSortScope>
        <pivotArea dataOnly="0" outline="0" fieldPosition="0">
          <references count="1">
            <reference field="4294967294" count="1" selected="0">
              <x v="0"/>
            </reference>
          </references>
        </pivotArea>
      </autoSortScope>
    </pivotField>
    <pivotField showAll="0"/>
    <pivotField showAll="0"/>
    <pivotField showAll="0"/>
    <pivotField axis="axisCol" dataField="1" showAll="0">
      <items count="6">
        <item x="0"/>
        <item x="4"/>
        <item x="1"/>
        <item x="2"/>
        <item x="3"/>
        <item t="default"/>
      </items>
    </pivotField>
    <pivotField showAll="0"/>
    <pivotField showAll="0"/>
    <pivotField showAll="0"/>
  </pivotFields>
  <rowFields count="1">
    <field x="0"/>
  </rowFields>
  <rowItems count="11">
    <i>
      <x/>
    </i>
    <i>
      <x v="1"/>
    </i>
    <i>
      <x v="4"/>
    </i>
    <i>
      <x v="5"/>
    </i>
    <i>
      <x v="6"/>
    </i>
    <i>
      <x v="8"/>
    </i>
    <i>
      <x v="2"/>
    </i>
    <i>
      <x v="9"/>
    </i>
    <i>
      <x v="3"/>
    </i>
    <i>
      <x v="7"/>
    </i>
    <i t="grand">
      <x/>
    </i>
  </rowItems>
  <colFields count="1">
    <field x="4"/>
  </colFields>
  <colItems count="6">
    <i>
      <x/>
    </i>
    <i>
      <x v="1"/>
    </i>
    <i>
      <x v="2"/>
    </i>
    <i>
      <x v="3"/>
    </i>
    <i>
      <x v="4"/>
    </i>
    <i t="grand">
      <x/>
    </i>
  </colItems>
  <dataFields count="1">
    <dataField name="Cuenta de Evaluación Riesgo P"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C00-000001000000}" name="Tabla dinámica4" cacheId="0" applyNumberFormats="0" applyBorderFormats="0" applyFontFormats="0" applyPatternFormats="0" applyAlignmentFormats="0" applyWidthHeightFormats="1" dataCaption="Datos" updatedVersion="5" showMemberPropertyTips="0" useAutoFormatting="1" itemPrintTitles="1" createdVersion="1" indent="0" compact="0" compactData="0" gridDropZones="1" chartFormat="16">
  <location ref="I26:J31" firstHeaderRow="2" firstDataRow="2" firstDataCol="1"/>
  <pivotFields count="7">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items count="4">
        <item x="0"/>
        <item x="1"/>
        <item x="2"/>
        <item t="default"/>
      </items>
    </pivotField>
    <pivotField compact="0" outline="0" subtotalTop="0" showAll="0" includeNewItemsInFilter="1"/>
    <pivotField compact="0" outline="0" subtotalTop="0" showAll="0" includeNewItemsInFilter="1"/>
    <pivotField axis="axisRow" dataField="1" compact="0" outline="0" subtotalTop="0" showAll="0" includeNewItemsInFilter="1">
      <items count="4">
        <item x="0"/>
        <item x="2"/>
        <item x="1"/>
        <item t="default"/>
      </items>
    </pivotField>
  </pivotFields>
  <rowFields count="1">
    <field x="6"/>
  </rowFields>
  <rowItems count="4">
    <i>
      <x/>
    </i>
    <i>
      <x v="1"/>
    </i>
    <i>
      <x v="2"/>
    </i>
    <i t="grand">
      <x/>
    </i>
  </rowItems>
  <colItems count="1">
    <i/>
  </colItems>
  <dataFields count="1">
    <dataField name="Riesgo Remanente" fld="6" subtotal="count" baseField="6" baseItem="0"/>
  </dataFields>
  <chartFormats count="4">
    <chartFormat chart="15" format="0" series="1">
      <pivotArea type="data" outline="0" fieldPosition="0">
        <references count="1">
          <reference field="4294967294" count="1" selected="0">
            <x v="0"/>
          </reference>
        </references>
      </pivotArea>
    </chartFormat>
    <chartFormat chart="15" format="1">
      <pivotArea type="data" outline="0" fieldPosition="0">
        <references count="2">
          <reference field="4294967294" count="1" selected="0">
            <x v="0"/>
          </reference>
          <reference field="6" count="1" selected="0">
            <x v="0"/>
          </reference>
        </references>
      </pivotArea>
    </chartFormat>
    <chartFormat chart="15" format="2">
      <pivotArea type="data" outline="0" fieldPosition="0">
        <references count="2">
          <reference field="4294967294" count="1" selected="0">
            <x v="0"/>
          </reference>
          <reference field="6" count="1" selected="0">
            <x v="1"/>
          </reference>
        </references>
      </pivotArea>
    </chartFormat>
    <chartFormat chart="15" format="3">
      <pivotArea type="data" outline="0" fieldPosition="0">
        <references count="2">
          <reference field="4294967294" count="1" selected="0">
            <x v="0"/>
          </reference>
          <reference field="6" count="1" selected="0">
            <x v="2"/>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B00-000001000000}" name="Tabla dinámica2" cacheId="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20:F32" firstHeaderRow="1" firstDataRow="2" firstDataCol="1"/>
  <pivotFields count="8">
    <pivotField axis="axisRow" showAll="0" sortType="descending">
      <items count="11">
        <item x="2"/>
        <item x="0"/>
        <item x="7"/>
        <item x="8"/>
        <item x="1"/>
        <item x="5"/>
        <item x="3"/>
        <item x="9"/>
        <item x="6"/>
        <item x="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items count="6">
        <item x="0"/>
        <item x="4"/>
        <item x="1"/>
        <item x="2"/>
        <item x="3"/>
        <item t="default"/>
      </items>
    </pivotField>
    <pivotField showAll="0"/>
    <pivotField showAll="0"/>
    <pivotField axis="axisCol" dataField="1" showAll="0">
      <items count="5">
        <item x="0"/>
        <item x="2"/>
        <item x="1"/>
        <item x="3"/>
        <item t="default"/>
      </items>
    </pivotField>
  </pivotFields>
  <rowFields count="1">
    <field x="0"/>
  </rowFields>
  <rowItems count="11">
    <i>
      <x/>
    </i>
    <i>
      <x v="1"/>
    </i>
    <i>
      <x v="4"/>
    </i>
    <i>
      <x v="5"/>
    </i>
    <i>
      <x v="6"/>
    </i>
    <i>
      <x v="8"/>
    </i>
    <i>
      <x v="2"/>
    </i>
    <i>
      <x v="9"/>
    </i>
    <i>
      <x v="3"/>
    </i>
    <i>
      <x v="7"/>
    </i>
    <i t="grand">
      <x/>
    </i>
  </rowItems>
  <colFields count="1">
    <field x="7"/>
  </colFields>
  <colItems count="5">
    <i>
      <x/>
    </i>
    <i>
      <x v="1"/>
    </i>
    <i>
      <x v="2"/>
    </i>
    <i>
      <x v="3"/>
    </i>
    <i t="grand">
      <x/>
    </i>
  </colItems>
  <dataFields count="1">
    <dataField name="Cuenta de Nueva Evaluación"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B00-000002000000}" name="Tabla dinámica3" cacheId="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4:F41" firstHeaderRow="1" firstDataRow="2" firstDataCol="1"/>
  <pivotFields count="8">
    <pivotField showAll="0">
      <items count="11">
        <item x="2"/>
        <item x="0"/>
        <item x="7"/>
        <item x="8"/>
        <item x="1"/>
        <item x="5"/>
        <item x="3"/>
        <item x="9"/>
        <item x="6"/>
        <item x="4"/>
        <item t="default"/>
      </items>
    </pivotField>
    <pivotField showAll="0"/>
    <pivotField showAll="0"/>
    <pivotField showAll="0"/>
    <pivotField axis="axisRow" showAll="0" sortType="descending">
      <items count="6">
        <item x="0"/>
        <item x="4"/>
        <item x="1"/>
        <item x="2"/>
        <item x="3"/>
        <item t="default"/>
      </items>
      <autoSortScope>
        <pivotArea dataOnly="0" outline="0" fieldPosition="0">
          <references count="1">
            <reference field="4294967294" count="1" selected="0">
              <x v="0"/>
            </reference>
          </references>
        </pivotArea>
      </autoSortScope>
    </pivotField>
    <pivotField showAll="0"/>
    <pivotField showAll="0"/>
    <pivotField axis="axisCol" dataField="1" showAll="0">
      <items count="5">
        <item x="0"/>
        <item x="2"/>
        <item x="1"/>
        <item x="3"/>
        <item t="default"/>
      </items>
    </pivotField>
  </pivotFields>
  <rowFields count="1">
    <field x="4"/>
  </rowFields>
  <rowItems count="6">
    <i>
      <x/>
    </i>
    <i>
      <x v="3"/>
    </i>
    <i>
      <x v="2"/>
    </i>
    <i>
      <x v="1"/>
    </i>
    <i>
      <x v="4"/>
    </i>
    <i t="grand">
      <x/>
    </i>
  </rowItems>
  <colFields count="1">
    <field x="7"/>
  </colFields>
  <colItems count="5">
    <i>
      <x/>
    </i>
    <i>
      <x v="1"/>
    </i>
    <i>
      <x v="2"/>
    </i>
    <i>
      <x v="3"/>
    </i>
    <i t="grand">
      <x/>
    </i>
  </colItems>
  <dataFields count="1">
    <dataField name="Cuenta de Nueva Evaluación"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B00-000004000000}" name="Tabla dinámica5" cacheId="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5">
  <location ref="J20:K25" firstHeaderRow="1" firstDataRow="1" firstDataCol="1"/>
  <pivotFields count="8">
    <pivotField showAll="0" sortType="descending">
      <items count="11">
        <item x="2"/>
        <item x="0"/>
        <item x="7"/>
        <item x="8"/>
        <item x="1"/>
        <item x="5"/>
        <item x="3"/>
        <item x="9"/>
        <item x="6"/>
        <item x="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items count="6">
        <item x="0"/>
        <item x="4"/>
        <item x="1"/>
        <item x="2"/>
        <item x="3"/>
        <item t="default"/>
      </items>
    </pivotField>
    <pivotField showAll="0"/>
    <pivotField showAll="0"/>
    <pivotField axis="axisRow" dataField="1" showAll="0">
      <items count="5">
        <item x="0"/>
        <item x="2"/>
        <item x="1"/>
        <item x="3"/>
        <item t="default"/>
      </items>
    </pivotField>
  </pivotFields>
  <rowFields count="1">
    <field x="7"/>
  </rowFields>
  <rowItems count="5">
    <i>
      <x/>
    </i>
    <i>
      <x v="1"/>
    </i>
    <i>
      <x v="2"/>
    </i>
    <i>
      <x v="3"/>
    </i>
    <i t="grand">
      <x/>
    </i>
  </rowItems>
  <colItems count="1">
    <i/>
  </colItems>
  <dataFields count="1">
    <dataField name="Cuenta de Nueva Evaluación" fld="7" subtotal="count" baseField="0" baseItem="0"/>
  </dataFields>
  <chartFormats count="5">
    <chartFormat chart="0" format="0" series="1">
      <pivotArea type="data" outline="0" fieldPosition="0">
        <references count="1">
          <reference field="4294967294" count="1" selected="0">
            <x v="0"/>
          </reference>
        </references>
      </pivotArea>
    </chartFormat>
    <chartFormat chart="0" format="5">
      <pivotArea type="data" outline="0" fieldPosition="0">
        <references count="2">
          <reference field="4294967294" count="1" selected="0">
            <x v="0"/>
          </reference>
          <reference field="7" count="1" selected="0">
            <x v="0"/>
          </reference>
        </references>
      </pivotArea>
    </chartFormat>
    <chartFormat chart="0" format="6">
      <pivotArea type="data" outline="0" fieldPosition="0">
        <references count="2">
          <reference field="4294967294" count="1" selected="0">
            <x v="0"/>
          </reference>
          <reference field="7" count="1" selected="0">
            <x v="1"/>
          </reference>
        </references>
      </pivotArea>
    </chartFormat>
    <chartFormat chart="0" format="7">
      <pivotArea type="data" outline="0" fieldPosition="0">
        <references count="2">
          <reference field="4294967294" count="1" selected="0">
            <x v="0"/>
          </reference>
          <reference field="7" count="1" selected="0">
            <x v="2"/>
          </reference>
        </references>
      </pivotArea>
    </chartFormat>
    <chartFormat chart="0" format="8">
      <pivotArea type="data" outline="0" fieldPosition="0">
        <references count="2">
          <reference field="4294967294" count="1" selected="0">
            <x v="0"/>
          </reference>
          <reference field="7"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B00-000003000000}" name="Tabla dinámica4" cacheId="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4">
  <location ref="J6:K12" firstHeaderRow="1" firstDataRow="1" firstDataCol="1"/>
  <pivotFields count="8">
    <pivotField showAll="0" sortType="descending">
      <items count="11">
        <item x="2"/>
        <item x="0"/>
        <item x="7"/>
        <item x="8"/>
        <item x="1"/>
        <item x="5"/>
        <item x="3"/>
        <item x="9"/>
        <item x="6"/>
        <item x="4"/>
        <item t="default"/>
      </items>
      <autoSortScope>
        <pivotArea dataOnly="0" outline="0" fieldPosition="0">
          <references count="1">
            <reference field="4294967294" count="1" selected="0">
              <x v="0"/>
            </reference>
          </references>
        </pivotArea>
      </autoSortScope>
    </pivotField>
    <pivotField showAll="0"/>
    <pivotField showAll="0"/>
    <pivotField showAll="0"/>
    <pivotField axis="axisRow" dataField="1" showAll="0">
      <items count="6">
        <item x="0"/>
        <item x="4"/>
        <item x="1"/>
        <item x="2"/>
        <item x="3"/>
        <item t="default"/>
      </items>
    </pivotField>
    <pivotField showAll="0"/>
    <pivotField showAll="0"/>
    <pivotField showAll="0"/>
  </pivotFields>
  <rowFields count="1">
    <field x="4"/>
  </rowFields>
  <rowItems count="6">
    <i>
      <x/>
    </i>
    <i>
      <x v="1"/>
    </i>
    <i>
      <x v="2"/>
    </i>
    <i>
      <x v="3"/>
    </i>
    <i>
      <x v="4"/>
    </i>
    <i t="grand">
      <x/>
    </i>
  </rowItems>
  <colItems count="1">
    <i/>
  </colItems>
  <dataFields count="1">
    <dataField name="Cuenta de Evaluación Riesgo P" fld="4" subtotal="count" baseField="0" baseItem="0"/>
  </dataFields>
  <chartFormats count="11">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 chart="0" format="3" series="1">
      <pivotArea type="data" outline="0" fieldPosition="0">
        <references count="2">
          <reference field="4294967294" count="1" selected="0">
            <x v="0"/>
          </reference>
          <reference field="4" count="1" selected="0">
            <x v="3"/>
          </reference>
        </references>
      </pivotArea>
    </chartFormat>
    <chartFormat chart="0" format="4" series="1">
      <pivotArea type="data" outline="0" fieldPosition="0">
        <references count="2">
          <reference field="4294967294" count="1" selected="0">
            <x v="0"/>
          </reference>
          <reference field="4" count="1" selected="0">
            <x v="4"/>
          </reference>
        </references>
      </pivotArea>
    </chartFormat>
    <chartFormat chart="8" format="0" series="1">
      <pivotArea type="data" outline="0" fieldPosition="0">
        <references count="1">
          <reference field="4294967294" count="1" selected="0">
            <x v="0"/>
          </reference>
        </references>
      </pivotArea>
    </chartFormat>
    <chartFormat chart="8" format="6">
      <pivotArea type="data" outline="0" fieldPosition="0">
        <references count="2">
          <reference field="4294967294" count="1" selected="0">
            <x v="0"/>
          </reference>
          <reference field="4" count="1" selected="0">
            <x v="0"/>
          </reference>
        </references>
      </pivotArea>
    </chartFormat>
    <chartFormat chart="8" format="7">
      <pivotArea type="data" outline="0" fieldPosition="0">
        <references count="2">
          <reference field="4294967294" count="1" selected="0">
            <x v="0"/>
          </reference>
          <reference field="4" count="1" selected="0">
            <x v="1"/>
          </reference>
        </references>
      </pivotArea>
    </chartFormat>
    <chartFormat chart="8" format="8">
      <pivotArea type="data" outline="0" fieldPosition="0">
        <references count="2">
          <reference field="4294967294" count="1" selected="0">
            <x v="0"/>
          </reference>
          <reference field="4" count="1" selected="0">
            <x v="2"/>
          </reference>
        </references>
      </pivotArea>
    </chartFormat>
    <chartFormat chart="8" format="9">
      <pivotArea type="data" outline="0" fieldPosition="0">
        <references count="2">
          <reference field="4294967294" count="1" selected="0">
            <x v="0"/>
          </reference>
          <reference field="4" count="1" selected="0">
            <x v="3"/>
          </reference>
        </references>
      </pivotArea>
    </chartFormat>
    <chartFormat chart="8" format="10">
      <pivotArea type="data" outline="0" fieldPosition="0">
        <references count="2">
          <reference field="4294967294" count="1" selected="0">
            <x v="0"/>
          </reference>
          <reference field="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B00-000005000000}" name="Tabla dinámica7" cacheId="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4">
  <location ref="A44:E50" firstHeaderRow="1" firstDataRow="2" firstDataCol="1"/>
  <pivotFields count="8">
    <pivotField showAll="0">
      <items count="11">
        <item x="2"/>
        <item x="0"/>
        <item x="7"/>
        <item x="8"/>
        <item x="1"/>
        <item x="5"/>
        <item x="3"/>
        <item x="9"/>
        <item x="6"/>
        <item x="4"/>
        <item t="default"/>
      </items>
    </pivotField>
    <pivotField showAll="0"/>
    <pivotField showAll="0"/>
    <pivotField showAll="0"/>
    <pivotField axis="axisRow" showAll="0">
      <items count="6">
        <item x="1"/>
        <item x="0"/>
        <item x="2"/>
        <item x="4"/>
        <item h="1" x="3"/>
        <item t="default"/>
      </items>
    </pivotField>
    <pivotField showAll="0"/>
    <pivotField showAll="0"/>
    <pivotField axis="axisCol" dataField="1" showAll="0">
      <items count="5">
        <item x="0"/>
        <item x="1"/>
        <item x="3"/>
        <item x="2"/>
        <item t="default"/>
      </items>
    </pivotField>
  </pivotFields>
  <rowFields count="1">
    <field x="4"/>
  </rowFields>
  <rowItems count="5">
    <i>
      <x/>
    </i>
    <i>
      <x v="1"/>
    </i>
    <i>
      <x v="2"/>
    </i>
    <i>
      <x v="3"/>
    </i>
    <i t="grand">
      <x/>
    </i>
  </rowItems>
  <colFields count="1">
    <field x="7"/>
  </colFields>
  <colItems count="4">
    <i>
      <x/>
    </i>
    <i>
      <x v="1"/>
    </i>
    <i>
      <x v="3"/>
    </i>
    <i t="grand">
      <x/>
    </i>
  </colItems>
  <dataFields count="1">
    <dataField name="Cuenta de Nueva Evaluación" fld="7" subtotal="count" baseField="0" baseItem="0"/>
  </dataFields>
  <chartFormats count="14">
    <chartFormat chart="0" format="0" series="1">
      <pivotArea type="data" outline="0" fieldPosition="0">
        <references count="1">
          <reference field="4294967294" count="1" selected="0">
            <x v="0"/>
          </reference>
        </references>
      </pivotArea>
    </chartFormat>
    <chartFormat chart="0" format="5">
      <pivotArea type="data" outline="0" fieldPosition="0">
        <references count="2">
          <reference field="4294967294" count="1" selected="0">
            <x v="0"/>
          </reference>
          <reference field="7" count="1" selected="0">
            <x v="0"/>
          </reference>
        </references>
      </pivotArea>
    </chartFormat>
    <chartFormat chart="0" format="6">
      <pivotArea type="data" outline="0" fieldPosition="0">
        <references count="2">
          <reference field="4294967294" count="1" selected="0">
            <x v="0"/>
          </reference>
          <reference field="7" count="1" selected="0">
            <x v="3"/>
          </reference>
        </references>
      </pivotArea>
    </chartFormat>
    <chartFormat chart="0" format="7">
      <pivotArea type="data" outline="0" fieldPosition="0">
        <references count="2">
          <reference field="4294967294" count="1" selected="0">
            <x v="0"/>
          </reference>
          <reference field="7" count="1" selected="0">
            <x v="1"/>
          </reference>
        </references>
      </pivotArea>
    </chartFormat>
    <chartFormat chart="0" format="8">
      <pivotArea type="data" outline="0" fieldPosition="0">
        <references count="2">
          <reference field="4294967294" count="1" selected="0">
            <x v="0"/>
          </reference>
          <reference field="7" count="1" selected="0">
            <x v="2"/>
          </reference>
        </references>
      </pivotArea>
    </chartFormat>
    <chartFormat chart="12" format="0" series="1">
      <pivotArea type="data" outline="0" fieldPosition="0">
        <references count="2">
          <reference field="4294967294" count="1" selected="0">
            <x v="0"/>
          </reference>
          <reference field="4" count="1" selected="0">
            <x v="1"/>
          </reference>
        </references>
      </pivotArea>
    </chartFormat>
    <chartFormat chart="12" format="1" series="1">
      <pivotArea type="data" outline="0" fieldPosition="0">
        <references count="2">
          <reference field="4294967294" count="1" selected="0">
            <x v="0"/>
          </reference>
          <reference field="4" count="1" selected="0">
            <x v="2"/>
          </reference>
        </references>
      </pivotArea>
    </chartFormat>
    <chartFormat chart="12" format="2" series="1">
      <pivotArea type="data" outline="0" fieldPosition="0">
        <references count="2">
          <reference field="4294967294" count="1" selected="0">
            <x v="0"/>
          </reference>
          <reference field="4" count="1" selected="0">
            <x v="0"/>
          </reference>
        </references>
      </pivotArea>
    </chartFormat>
    <chartFormat chart="12" format="3" series="1">
      <pivotArea type="data" outline="0" fieldPosition="0">
        <references count="2">
          <reference field="4294967294" count="1" selected="0">
            <x v="0"/>
          </reference>
          <reference field="4" count="1" selected="0">
            <x v="3"/>
          </reference>
        </references>
      </pivotArea>
    </chartFormat>
    <chartFormat chart="12" format="4" series="1">
      <pivotArea type="data" outline="0" fieldPosition="0">
        <references count="2">
          <reference field="4294967294" count="1" selected="0">
            <x v="0"/>
          </reference>
          <reference field="4" count="1" selected="0">
            <x v="4"/>
          </reference>
        </references>
      </pivotArea>
    </chartFormat>
    <chartFormat chart="12" format="5" series="1">
      <pivotArea type="data" outline="0" fieldPosition="0">
        <references count="2">
          <reference field="4294967294" count="1" selected="0">
            <x v="0"/>
          </reference>
          <reference field="7" count="1" selected="0">
            <x v="0"/>
          </reference>
        </references>
      </pivotArea>
    </chartFormat>
    <chartFormat chart="12" format="6" series="1">
      <pivotArea type="data" outline="0" fieldPosition="0">
        <references count="2">
          <reference field="4294967294" count="1" selected="0">
            <x v="0"/>
          </reference>
          <reference field="7" count="1" selected="0">
            <x v="3"/>
          </reference>
        </references>
      </pivotArea>
    </chartFormat>
    <chartFormat chart="12" format="7" series="1">
      <pivotArea type="data" outline="0" fieldPosition="0">
        <references count="2">
          <reference field="4294967294" count="1" selected="0">
            <x v="0"/>
          </reference>
          <reference field="7" count="1" selected="0">
            <x v="1"/>
          </reference>
        </references>
      </pivotArea>
    </chartFormat>
    <chartFormat chart="12" format="8" series="1">
      <pivotArea type="data" outline="0" fieldPosition="0">
        <references count="2">
          <reference field="4294967294" count="1" selected="0">
            <x v="0"/>
          </reference>
          <reference field="7"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Tabla dinámica3" cacheId="0" dataOnRows="1" applyNumberFormats="0" applyBorderFormats="0" applyFontFormats="0" applyPatternFormats="0" applyAlignmentFormats="0" applyWidthHeightFormats="1" dataCaption="Datos" updatedVersion="5" showMemberPropertyTips="0" useAutoFormatting="1" itemPrintTitles="1" createdVersion="1" indent="0" compact="0" compactData="0" gridDropZones="1" chartFormat="16">
  <location ref="I2:J7" firstHeaderRow="2" firstDataRow="2" firstDataCol="1"/>
  <pivotFields count="7">
    <pivotField compact="0" outline="0" subtotalTop="0" showAll="0" includeNewItemsInFilter="1"/>
    <pivotField compact="0" outline="0" subtotalTop="0" showAll="0" includeNewItemsInFilter="1"/>
    <pivotField compact="0" outline="0" subtotalTop="0" showAll="0" includeNewItemsInFilter="1"/>
    <pivotField axis="axisRow" dataField="1" compact="0" outline="0" subtotalTop="0" showAll="0" includeNewItemsInFilter="1">
      <items count="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s>
  <rowFields count="1">
    <field x="3"/>
  </rowFields>
  <rowItems count="4">
    <i>
      <x/>
    </i>
    <i>
      <x v="1"/>
    </i>
    <i>
      <x v="2"/>
    </i>
    <i t="grand">
      <x/>
    </i>
  </rowItems>
  <colItems count="1">
    <i/>
  </colItems>
  <dataFields count="1">
    <dataField name="Riesgo Puro" fld="3" subtotal="count" baseField="0" baseItem="0"/>
  </dataFields>
  <chartFormats count="4">
    <chartFormat chart="14" format="0" series="1">
      <pivotArea type="data" outline="0" fieldPosition="0">
        <references count="1">
          <reference field="4294967294" count="1" selected="0">
            <x v="0"/>
          </reference>
        </references>
      </pivotArea>
    </chartFormat>
    <chartFormat chart="14" format="1">
      <pivotArea type="data" outline="0" fieldPosition="0">
        <references count="2">
          <reference field="4294967294" count="1" selected="0">
            <x v="0"/>
          </reference>
          <reference field="3" count="1" selected="0">
            <x v="2"/>
          </reference>
        </references>
      </pivotArea>
    </chartFormat>
    <chartFormat chart="14" format="2">
      <pivotArea type="data" outline="0" fieldPosition="0">
        <references count="2">
          <reference field="4294967294" count="1" selected="0">
            <x v="0"/>
          </reference>
          <reference field="3" count="1" selected="0">
            <x v="0"/>
          </reference>
        </references>
      </pivotArea>
    </chartFormat>
    <chartFormat chart="14" format="3">
      <pivotArea type="data" outline="0" fieldPosition="0">
        <references count="2">
          <reference field="4294967294" count="1" selected="0">
            <x v="0"/>
          </reference>
          <reference field="3" count="1" selected="0">
            <x v="1"/>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C00-000003000000}" name="Tabla dinámica7" cacheId="1" dataOnRows="1" applyNumberFormats="0" applyBorderFormats="0" applyFontFormats="0" applyPatternFormats="0" applyAlignmentFormats="0" applyWidthHeightFormats="1" dataCaption="Datos" updatedVersion="5" showMemberPropertyTips="0" useAutoFormatting="1" itemPrintTitles="1" createdVersion="1" indent="0" compact="0" compactData="0" gridDropZones="1">
  <location ref="A45:F51" firstHeaderRow="1" firstDataRow="2" firstDataCol="1" rowPageCount="1" colPageCount="1"/>
  <pivotFields count="7">
    <pivotField axis="axisPage" compact="0" outline="0" subtotalTop="0" showAll="0" includeNewItemsInFilter="1">
      <items count="10">
        <item x="2"/>
        <item x="0"/>
        <item x="7"/>
        <item x="1"/>
        <item x="4"/>
        <item x="6"/>
        <item x="3"/>
        <item x="8"/>
        <item x="5"/>
        <item t="default"/>
      </items>
    </pivotField>
    <pivotField compact="0" outline="0" subtotalTop="0" includeNewItemsInFilter="1">
      <items count="5">
        <item x="2"/>
        <item x="0"/>
        <item x="1"/>
        <item x="3"/>
        <item t="default"/>
      </items>
    </pivotField>
    <pivotField dataField="1" compact="0" outline="0" subtotalTop="0" showAll="0" includeNewItemsInFilter="1">
      <items count="5">
        <item x="2"/>
        <item x="0"/>
        <item x="1"/>
        <item x="3"/>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Col" compact="0" outline="0" subtotalTop="0" showAll="0" includeNewItemsInFilter="1">
      <items count="5">
        <item x="2"/>
        <item x="0"/>
        <item x="1"/>
        <item x="3"/>
        <item t="default"/>
      </items>
    </pivotField>
    <pivotField compact="0" outline="0" subtotalTop="0" showAll="0" includeNewItemsInFilter="1"/>
  </pivotFields>
  <rowFields count="1">
    <field x="4"/>
  </rowFields>
  <rowItems count="5">
    <i>
      <x/>
    </i>
    <i>
      <x v="1"/>
    </i>
    <i>
      <x v="2"/>
    </i>
    <i>
      <x v="3"/>
    </i>
    <i t="grand">
      <x/>
    </i>
  </rowItems>
  <colFields count="1">
    <field x="5"/>
  </colFields>
  <colItems count="5">
    <i>
      <x/>
    </i>
    <i>
      <x v="1"/>
    </i>
    <i>
      <x v="2"/>
    </i>
    <i>
      <x v="3"/>
    </i>
    <i t="grand">
      <x/>
    </i>
  </colItems>
  <pageFields count="1">
    <pageField fld="0" hier="-1"/>
  </pageFields>
  <dataFields count="1">
    <dataField name="Cuenta de Impacto" fld="2" subtotal="count" baseField="0" baseItem="0"/>
  </dataFields>
  <formats count="10">
    <format dxfId="10">
      <pivotArea outline="0" fieldPosition="0">
        <references count="2">
          <reference field="4" count="1" selected="0">
            <x v="3"/>
          </reference>
          <reference field="5" count="1" selected="0">
            <x v="3"/>
          </reference>
        </references>
      </pivotArea>
    </format>
    <format dxfId="9">
      <pivotArea outline="0" fieldPosition="0">
        <references count="2">
          <reference field="4" count="2" selected="0">
            <x v="2"/>
            <x v="3"/>
          </reference>
          <reference field="5" count="1" selected="0">
            <x v="2"/>
          </reference>
        </references>
      </pivotArea>
    </format>
    <format dxfId="8">
      <pivotArea outline="0" fieldPosition="0">
        <references count="2">
          <reference field="4" count="2" selected="0">
            <x v="1"/>
            <x v="2"/>
          </reference>
          <reference field="5" count="1" selected="0">
            <x v="1"/>
          </reference>
        </references>
      </pivotArea>
    </format>
    <format dxfId="7">
      <pivotArea outline="0" fieldPosition="0">
        <references count="2">
          <reference field="4" count="1" selected="0">
            <x v="0"/>
          </reference>
          <reference field="5" count="1" selected="0">
            <x v="0"/>
          </reference>
        </references>
      </pivotArea>
    </format>
    <format dxfId="6">
      <pivotArea outline="0" fieldPosition="0">
        <references count="2">
          <reference field="4" count="2" selected="0">
            <x v="2"/>
            <x v="3"/>
          </reference>
          <reference field="5" count="1" selected="0">
            <x v="1"/>
          </reference>
        </references>
      </pivotArea>
    </format>
    <format dxfId="5">
      <pivotArea outline="0" fieldPosition="0">
        <references count="2">
          <reference field="4" count="1" selected="0">
            <x v="0"/>
          </reference>
          <reference field="5" count="1" selected="0">
            <x v="1"/>
          </reference>
        </references>
      </pivotArea>
    </format>
    <format dxfId="4">
      <pivotArea outline="0" fieldPosition="0">
        <references count="2">
          <reference field="4" count="1" selected="0">
            <x v="1"/>
          </reference>
          <reference field="5" count="1" selected="0">
            <x v="0"/>
          </reference>
        </references>
      </pivotArea>
    </format>
    <format dxfId="3">
      <pivotArea outline="0" fieldPosition="0">
        <references count="2">
          <reference field="4" count="2" selected="0">
            <x v="2"/>
            <x v="3"/>
          </reference>
          <reference field="5" count="1" selected="0">
            <x v="0"/>
          </reference>
        </references>
      </pivotArea>
    </format>
    <format dxfId="2">
      <pivotArea outline="0" fieldPosition="0">
        <references count="2">
          <reference field="4" count="3" selected="0">
            <x v="0"/>
            <x v="1"/>
            <x v="2"/>
          </reference>
          <reference field="5" count="1" selected="0">
            <x v="3"/>
          </reference>
        </references>
      </pivotArea>
    </format>
    <format dxfId="1">
      <pivotArea outline="0" fieldPosition="0">
        <references count="2">
          <reference field="4" count="2" selected="0">
            <x v="0"/>
            <x v="1"/>
          </reference>
          <reference field="5" count="1" selected="0">
            <x v="2"/>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C00-000002000000}" name="Tabla dinámica6" cacheId="1" dataOnRows="1" applyNumberFormats="0" applyBorderFormats="0" applyFontFormats="0" applyPatternFormats="0" applyAlignmentFormats="0" applyWidthHeightFormats="1" dataCaption="Datos" updatedVersion="5" showMemberPropertyTips="0" useAutoFormatting="1" itemPrintTitles="1" createdVersion="1" indent="0" compact="0" compactData="0" gridDropZones="1">
  <location ref="A34:F40" firstHeaderRow="1" firstDataRow="2" firstDataCol="1" rowPageCount="1" colPageCount="1"/>
  <pivotFields count="7">
    <pivotField axis="axisPage" compact="0" outline="0" subtotalTop="0" showAll="0" includeNewItemsInFilter="1">
      <items count="10">
        <item x="2"/>
        <item x="0"/>
        <item x="7"/>
        <item x="1"/>
        <item x="4"/>
        <item x="6"/>
        <item x="3"/>
        <item x="8"/>
        <item x="5"/>
        <item t="default"/>
      </items>
    </pivotField>
    <pivotField axis="axisRow" compact="0" outline="0" subtotalTop="0" includeNewItemsInFilter="1">
      <items count="5">
        <item x="2"/>
        <item x="0"/>
        <item x="1"/>
        <item x="3"/>
        <item t="default"/>
      </items>
    </pivotField>
    <pivotField axis="axisCol" dataField="1" compact="0" outline="0" subtotalTop="0" showAll="0" includeNewItemsInFilter="1">
      <items count="5">
        <item x="2"/>
        <item x="0"/>
        <item x="1"/>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5">
    <i>
      <x/>
    </i>
    <i>
      <x v="1"/>
    </i>
    <i>
      <x v="2"/>
    </i>
    <i>
      <x v="3"/>
    </i>
    <i t="grand">
      <x/>
    </i>
  </rowItems>
  <colFields count="1">
    <field x="2"/>
  </colFields>
  <colItems count="5">
    <i>
      <x/>
    </i>
    <i>
      <x v="1"/>
    </i>
    <i>
      <x v="2"/>
    </i>
    <i>
      <x v="3"/>
    </i>
    <i t="grand">
      <x/>
    </i>
  </colItems>
  <pageFields count="1">
    <pageField fld="0" hier="-1"/>
  </pageFields>
  <dataFields count="1">
    <dataField name="Cuenta de Impacto" fld="2" subtotal="count" baseField="0" baseItem="0"/>
  </dataFields>
  <formats count="14">
    <format dxfId="24">
      <pivotArea field="1" grandCol="1" outline="0" axis="axisRow" fieldPosition="0">
        <references count="1">
          <reference field="1" count="2" selected="0">
            <x v="1"/>
            <x v="2"/>
          </reference>
        </references>
      </pivotArea>
    </format>
    <format dxfId="23">
      <pivotArea outline="0" fieldPosition="0">
        <references count="1">
          <reference field="1" count="0" selected="0"/>
        </references>
      </pivotArea>
    </format>
    <format dxfId="22">
      <pivotArea outline="0" fieldPosition="0">
        <references count="1">
          <reference field="2" count="0" selected="0"/>
        </references>
      </pivotArea>
    </format>
    <format dxfId="21">
      <pivotArea outline="0" fieldPosition="0">
        <references count="2">
          <reference field="1" count="0" selected="0"/>
          <reference field="2" count="1" selected="0">
            <x v="3"/>
          </reference>
        </references>
      </pivotArea>
    </format>
    <format dxfId="20">
      <pivotArea outline="0" fieldPosition="0">
        <references count="2">
          <reference field="1" count="3" selected="0">
            <x v="0"/>
            <x v="1"/>
            <x v="2"/>
          </reference>
          <reference field="2" count="1" selected="0">
            <x v="2"/>
          </reference>
        </references>
      </pivotArea>
    </format>
    <format dxfId="19">
      <pivotArea outline="0" fieldPosition="0">
        <references count="2">
          <reference field="1" count="1" selected="0">
            <x v="0"/>
          </reference>
          <reference field="2" count="1" selected="0">
            <x v="1"/>
          </reference>
        </references>
      </pivotArea>
    </format>
    <format dxfId="18">
      <pivotArea outline="0" fieldPosition="0">
        <references count="2">
          <reference field="1" count="1" selected="0">
            <x v="3"/>
          </reference>
          <reference field="2" count="1" selected="0">
            <x v="2"/>
          </reference>
        </references>
      </pivotArea>
    </format>
    <format dxfId="17">
      <pivotArea outline="0" fieldPosition="0">
        <references count="2">
          <reference field="1" count="1" selected="0">
            <x v="3"/>
          </reference>
          <reference field="2" count="1" selected="0">
            <x v="2"/>
          </reference>
        </references>
      </pivotArea>
    </format>
    <format dxfId="16">
      <pivotArea outline="0" fieldPosition="0">
        <references count="2">
          <reference field="1" count="2" selected="0">
            <x v="1"/>
            <x v="2"/>
          </reference>
          <reference field="2" count="1" selected="0">
            <x v="1"/>
          </reference>
        </references>
      </pivotArea>
    </format>
    <format dxfId="15">
      <pivotArea outline="0" fieldPosition="0">
        <references count="2">
          <reference field="1" count="1" selected="0">
            <x v="0"/>
          </reference>
          <reference field="2" count="1" selected="0">
            <x v="0"/>
          </reference>
        </references>
      </pivotArea>
    </format>
    <format dxfId="14">
      <pivotArea outline="0" fieldPosition="0">
        <references count="2">
          <reference field="1" count="1" selected="0">
            <x v="3"/>
          </reference>
          <reference field="2" count="1" selected="0">
            <x v="1"/>
          </reference>
        </references>
      </pivotArea>
    </format>
    <format dxfId="13">
      <pivotArea outline="0" fieldPosition="0">
        <references count="2">
          <reference field="1" count="1" selected="0">
            <x v="2"/>
          </reference>
          <reference field="2" count="1" selected="0">
            <x v="0"/>
          </reference>
        </references>
      </pivotArea>
    </format>
    <format dxfId="12">
      <pivotArea outline="0" fieldPosition="0">
        <references count="2">
          <reference field="1" count="1" selected="0">
            <x v="1"/>
          </reference>
          <reference field="2" count="1" selected="0">
            <x v="0"/>
          </reference>
        </references>
      </pivotArea>
    </format>
    <format dxfId="11">
      <pivotArea outline="0" fieldPosition="0">
        <references count="2">
          <reference field="1" count="1" selected="0">
            <x v="3"/>
          </reference>
          <reference field="2" count="1" selected="0">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BD57213-8E69-41B7-BD23-DA8CD67D236F}" name="Tabla3" displayName="Tabla3" ref="L1:L4" totalsRowShown="0" headerRowDxfId="40" dataDxfId="39">
  <autoFilter ref="L1:L4" xr:uid="{AE39BA0F-4386-46C1-B164-6D1CF3AA614B}"/>
  <tableColumns count="1">
    <tableColumn id="1" xr3:uid="{4CF36AAE-57D7-4146-A9E0-1D037D2AF346}" name="Columna1" dataDxfId="38"/>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5:I42" totalsRowShown="0" headerRowDxfId="37" dataDxfId="35" headerRowBorderDxfId="36" tableBorderDxfId="34" totalsRowBorderDxfId="33">
  <autoFilter ref="B5:I42" xr:uid="{00000000-0009-0000-0100-000001000000}"/>
  <tableColumns count="8">
    <tableColumn id="1" xr3:uid="{00000000-0010-0000-0000-000001000000}" name="Riesgo" dataDxfId="32"/>
    <tableColumn id="2" xr3:uid="{00000000-0010-0000-0000-000002000000}" name="descripción" dataDxfId="31"/>
    <tableColumn id="3" xr3:uid="{00000000-0010-0000-0000-000003000000}" name="Probabilidad P" dataDxfId="30"/>
    <tableColumn id="4" xr3:uid="{00000000-0010-0000-0000-000004000000}" name="Impacto P" dataDxfId="29"/>
    <tableColumn id="5" xr3:uid="{00000000-0010-0000-0000-000005000000}" name="Evaluación Riesgo P" dataDxfId="28"/>
    <tableColumn id="6" xr3:uid="{00000000-0010-0000-0000-000006000000}" name="Probabilidad R" dataDxfId="27"/>
    <tableColumn id="7" xr3:uid="{00000000-0010-0000-0000-000007000000}" name="Impacto R" dataDxfId="26"/>
    <tableColumn id="8" xr3:uid="{00000000-0010-0000-0000-000008000000}" name="Nueva Evaluación" dataDxfId="2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A2:G30" totalsRowShown="0" headerRowDxfId="0">
  <autoFilter ref="A2:G30" xr:uid="{00000000-0009-0000-0100-000002000000}"/>
  <tableColumns count="7">
    <tableColumn id="1" xr3:uid="{00000000-0010-0000-0100-000001000000}" name="cat riesgo"/>
    <tableColumn id="2" xr3:uid="{00000000-0010-0000-0100-000002000000}" name="probabilidad"/>
    <tableColumn id="3" xr3:uid="{00000000-0010-0000-0100-000003000000}" name="Impacto"/>
    <tableColumn id="4" xr3:uid="{00000000-0010-0000-0100-000004000000}" name="Eval riesgo"/>
    <tableColumn id="5" xr3:uid="{00000000-0010-0000-0100-000005000000}" name="probabilidad2"/>
    <tableColumn id="6" xr3:uid="{00000000-0010-0000-0100-000006000000}" name="Impacto3"/>
    <tableColumn id="7" xr3:uid="{00000000-0010-0000-0100-000007000000}" name="Eval riesgo4"/>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7.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0.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18.xml.rels><?xml version="1.0" encoding="UTF-8" standalone="yes"?>
<Relationships xmlns="http://schemas.openxmlformats.org/package/2006/relationships"><Relationship Id="rId3" Type="http://schemas.openxmlformats.org/officeDocument/2006/relationships/pivotTable" Target="../pivotTables/pivotTable9.xml"/><Relationship Id="rId7" Type="http://schemas.openxmlformats.org/officeDocument/2006/relationships/table" Target="../tables/table3.xml"/><Relationship Id="rId2" Type="http://schemas.openxmlformats.org/officeDocument/2006/relationships/pivotTable" Target="../pivotTables/pivotTable8.xml"/><Relationship Id="rId1" Type="http://schemas.openxmlformats.org/officeDocument/2006/relationships/pivotTable" Target="../pivotTables/pivotTable7.xml"/><Relationship Id="rId6" Type="http://schemas.openxmlformats.org/officeDocument/2006/relationships/drawing" Target="../drawings/drawing11.xml"/><Relationship Id="rId5" Type="http://schemas.openxmlformats.org/officeDocument/2006/relationships/printerSettings" Target="../printerSettings/printerSettings13.bin"/><Relationship Id="rId4" Type="http://schemas.openxmlformats.org/officeDocument/2006/relationships/pivotTable" Target="../pivotTables/pivotTable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50F99-6448-46ED-924F-29B3177774B5}">
  <dimension ref="A1:K72"/>
  <sheetViews>
    <sheetView topLeftCell="A19" workbookViewId="0">
      <selection activeCell="D11" sqref="D11"/>
    </sheetView>
  </sheetViews>
  <sheetFormatPr baseColWidth="10" defaultRowHeight="12.75" x14ac:dyDescent="0.2"/>
  <cols>
    <col min="1" max="1" width="24" style="216" customWidth="1"/>
    <col min="2" max="2" width="8.42578125" style="261" customWidth="1"/>
    <col min="3" max="3" width="23" style="216" bestFit="1" customWidth="1"/>
    <col min="4" max="4" width="29.5703125" style="216" customWidth="1"/>
    <col min="5" max="5" width="15.5703125" style="216" customWidth="1"/>
    <col min="6" max="6" width="12.5703125" style="216" bestFit="1" customWidth="1"/>
    <col min="7" max="10" width="7.140625" style="216" customWidth="1"/>
    <col min="11" max="11" width="33.85546875" style="216" bestFit="1" customWidth="1"/>
    <col min="12" max="16384" width="11.42578125" style="216"/>
  </cols>
  <sheetData>
    <row r="1" spans="1:11" ht="15.75" x14ac:dyDescent="0.25">
      <c r="A1" s="371" t="s">
        <v>719</v>
      </c>
      <c r="B1" s="371"/>
      <c r="C1" s="371"/>
      <c r="D1" s="371"/>
      <c r="E1" s="371"/>
      <c r="F1" s="371"/>
      <c r="G1" s="371"/>
      <c r="H1" s="371"/>
      <c r="I1" s="371"/>
      <c r="J1" s="371"/>
      <c r="K1" s="371"/>
    </row>
    <row r="2" spans="1:11" ht="13.5" thickBot="1" x14ac:dyDescent="0.25"/>
    <row r="3" spans="1:11" ht="21" customHeight="1" x14ac:dyDescent="0.2">
      <c r="A3" s="376" t="s">
        <v>27</v>
      </c>
      <c r="B3" s="382" t="s">
        <v>658</v>
      </c>
      <c r="C3" s="382"/>
      <c r="D3" s="378" t="s">
        <v>6</v>
      </c>
      <c r="E3" s="378" t="s">
        <v>659</v>
      </c>
      <c r="F3" s="378" t="s">
        <v>660</v>
      </c>
      <c r="G3" s="382" t="s">
        <v>761</v>
      </c>
      <c r="H3" s="382"/>
      <c r="I3" s="382"/>
      <c r="J3" s="382"/>
      <c r="K3" s="247" t="s">
        <v>661</v>
      </c>
    </row>
    <row r="4" spans="1:11" ht="21" customHeight="1" thickBot="1" x14ac:dyDescent="0.25">
      <c r="A4" s="377"/>
      <c r="B4" s="328" t="s">
        <v>760</v>
      </c>
      <c r="C4" s="260" t="s">
        <v>586</v>
      </c>
      <c r="D4" s="379"/>
      <c r="E4" s="379"/>
      <c r="F4" s="379"/>
      <c r="G4" s="264">
        <v>1</v>
      </c>
      <c r="H4" s="264">
        <v>2</v>
      </c>
      <c r="I4" s="264">
        <v>3</v>
      </c>
      <c r="J4" s="264">
        <v>4</v>
      </c>
      <c r="K4" s="248" t="s">
        <v>630</v>
      </c>
    </row>
    <row r="5" spans="1:11" ht="26.25" customHeight="1" thickBot="1" x14ac:dyDescent="0.25">
      <c r="A5" s="375" t="s">
        <v>32</v>
      </c>
      <c r="B5" s="263">
        <v>1</v>
      </c>
      <c r="C5" s="249" t="s">
        <v>631</v>
      </c>
      <c r="D5" s="249" t="s">
        <v>662</v>
      </c>
      <c r="E5" s="249" t="s">
        <v>663</v>
      </c>
      <c r="F5" s="249" t="s">
        <v>664</v>
      </c>
      <c r="G5" s="215"/>
      <c r="H5" s="215" t="s">
        <v>343</v>
      </c>
      <c r="I5" s="215" t="s">
        <v>343</v>
      </c>
      <c r="J5" s="215"/>
      <c r="K5" s="249" t="s">
        <v>45</v>
      </c>
    </row>
    <row r="6" spans="1:11" ht="26.25" customHeight="1" x14ac:dyDescent="0.2">
      <c r="A6" s="373"/>
      <c r="B6" s="308">
        <v>2</v>
      </c>
      <c r="C6" s="251" t="s">
        <v>636</v>
      </c>
      <c r="D6" s="251" t="s">
        <v>665</v>
      </c>
      <c r="E6" s="251" t="s">
        <v>663</v>
      </c>
      <c r="F6" s="251" t="s">
        <v>664</v>
      </c>
      <c r="G6" s="265"/>
      <c r="H6" s="265" t="s">
        <v>343</v>
      </c>
      <c r="I6" s="265" t="s">
        <v>343</v>
      </c>
      <c r="J6" s="265"/>
      <c r="K6" s="251" t="s">
        <v>45</v>
      </c>
    </row>
    <row r="7" spans="1:11" ht="26.25" customHeight="1" thickBot="1" x14ac:dyDescent="0.25">
      <c r="A7" s="373"/>
      <c r="B7" s="308">
        <v>3</v>
      </c>
      <c r="C7" s="249" t="s">
        <v>774</v>
      </c>
      <c r="D7" s="249" t="s">
        <v>775</v>
      </c>
      <c r="E7" s="249" t="s">
        <v>663</v>
      </c>
      <c r="F7" s="249" t="s">
        <v>664</v>
      </c>
      <c r="G7" s="215"/>
      <c r="H7" s="215" t="s">
        <v>343</v>
      </c>
      <c r="I7" s="215" t="s">
        <v>343</v>
      </c>
      <c r="J7" s="215"/>
      <c r="K7" s="249" t="s">
        <v>45</v>
      </c>
    </row>
    <row r="8" spans="1:11" ht="24.75" customHeight="1" thickBot="1" x14ac:dyDescent="0.25">
      <c r="A8" s="375" t="s">
        <v>38</v>
      </c>
      <c r="B8" s="386">
        <f>+B7+1</f>
        <v>4</v>
      </c>
      <c r="C8" s="384" t="s">
        <v>631</v>
      </c>
      <c r="D8" s="251" t="s">
        <v>635</v>
      </c>
      <c r="E8" s="251" t="s">
        <v>667</v>
      </c>
      <c r="F8" s="251" t="s">
        <v>668</v>
      </c>
      <c r="G8" s="265"/>
      <c r="H8" s="265" t="s">
        <v>343</v>
      </c>
      <c r="I8" s="265" t="s">
        <v>343</v>
      </c>
      <c r="J8" s="265"/>
      <c r="K8" s="251" t="s">
        <v>669</v>
      </c>
    </row>
    <row r="9" spans="1:11" ht="24.75" customHeight="1" thickBot="1" x14ac:dyDescent="0.25">
      <c r="A9" s="373"/>
      <c r="B9" s="387"/>
      <c r="C9" s="385"/>
      <c r="D9" s="249" t="s">
        <v>666</v>
      </c>
      <c r="E9" s="251" t="s">
        <v>667</v>
      </c>
      <c r="F9" s="251" t="s">
        <v>668</v>
      </c>
      <c r="G9" s="265"/>
      <c r="H9" s="265" t="s">
        <v>343</v>
      </c>
      <c r="I9" s="265" t="s">
        <v>343</v>
      </c>
      <c r="J9" s="265"/>
      <c r="K9" s="251" t="s">
        <v>669</v>
      </c>
    </row>
    <row r="10" spans="1:11" ht="24.75" customHeight="1" x14ac:dyDescent="0.2">
      <c r="A10" s="373"/>
      <c r="B10" s="263">
        <f>+B8+1</f>
        <v>5</v>
      </c>
      <c r="C10" s="251" t="s">
        <v>670</v>
      </c>
      <c r="D10" s="251" t="s">
        <v>671</v>
      </c>
      <c r="E10" s="251" t="s">
        <v>672</v>
      </c>
      <c r="F10" s="251" t="s">
        <v>673</v>
      </c>
      <c r="G10" s="265" t="s">
        <v>343</v>
      </c>
      <c r="H10" s="265" t="s">
        <v>343</v>
      </c>
      <c r="I10" s="265" t="s">
        <v>343</v>
      </c>
      <c r="J10" s="265"/>
      <c r="K10" s="251" t="s">
        <v>45</v>
      </c>
    </row>
    <row r="11" spans="1:11" ht="24.75" customHeight="1" thickBot="1" x14ac:dyDescent="0.25">
      <c r="A11" s="373"/>
      <c r="B11" s="308">
        <f>+B10+1</f>
        <v>6</v>
      </c>
      <c r="C11" s="249" t="s">
        <v>674</v>
      </c>
      <c r="D11" s="249" t="s">
        <v>675</v>
      </c>
      <c r="E11" s="249" t="s">
        <v>672</v>
      </c>
      <c r="F11" s="249" t="s">
        <v>673</v>
      </c>
      <c r="G11" s="215"/>
      <c r="H11" s="215" t="s">
        <v>343</v>
      </c>
      <c r="I11" s="215" t="s">
        <v>343</v>
      </c>
      <c r="J11" s="215"/>
      <c r="K11" s="249" t="s">
        <v>45</v>
      </c>
    </row>
    <row r="12" spans="1:11" ht="24.75" customHeight="1" x14ac:dyDescent="0.2">
      <c r="A12" s="373"/>
      <c r="B12" s="263">
        <f t="shared" ref="B12:B16" si="0">+B11+1</f>
        <v>7</v>
      </c>
      <c r="C12" s="251" t="s">
        <v>676</v>
      </c>
      <c r="D12" s="251" t="s">
        <v>677</v>
      </c>
      <c r="E12" s="251" t="s">
        <v>667</v>
      </c>
      <c r="F12" s="251" t="s">
        <v>673</v>
      </c>
      <c r="G12" s="265"/>
      <c r="H12" s="265" t="s">
        <v>343</v>
      </c>
      <c r="I12" s="265" t="s">
        <v>343</v>
      </c>
      <c r="J12" s="265"/>
      <c r="K12" s="251" t="s">
        <v>45</v>
      </c>
    </row>
    <row r="13" spans="1:11" ht="24.75" customHeight="1" thickBot="1" x14ac:dyDescent="0.25">
      <c r="A13" s="373"/>
      <c r="B13" s="308">
        <f t="shared" si="0"/>
        <v>8</v>
      </c>
      <c r="C13" s="249" t="s">
        <v>678</v>
      </c>
      <c r="D13" s="249" t="s">
        <v>679</v>
      </c>
      <c r="E13" s="249" t="s">
        <v>667</v>
      </c>
      <c r="F13" s="249" t="s">
        <v>673</v>
      </c>
      <c r="G13" s="215"/>
      <c r="H13" s="215"/>
      <c r="I13" s="215" t="s">
        <v>343</v>
      </c>
      <c r="J13" s="215"/>
      <c r="K13" s="249" t="s">
        <v>680</v>
      </c>
    </row>
    <row r="14" spans="1:11" ht="24.75" customHeight="1" thickBot="1" x14ac:dyDescent="0.25">
      <c r="A14" s="383"/>
      <c r="B14" s="329">
        <f t="shared" si="0"/>
        <v>9</v>
      </c>
      <c r="C14" s="251" t="s">
        <v>681</v>
      </c>
      <c r="D14" s="251" t="s">
        <v>682</v>
      </c>
      <c r="E14" s="251" t="s">
        <v>667</v>
      </c>
      <c r="F14" s="251" t="s">
        <v>673</v>
      </c>
      <c r="G14" s="265" t="s">
        <v>343</v>
      </c>
      <c r="H14" s="265" t="s">
        <v>343</v>
      </c>
      <c r="I14" s="265" t="s">
        <v>343</v>
      </c>
      <c r="J14" s="265"/>
      <c r="K14" s="251" t="s">
        <v>680</v>
      </c>
    </row>
    <row r="15" spans="1:11" ht="30" customHeight="1" thickBot="1" x14ac:dyDescent="0.25">
      <c r="A15" s="375" t="s">
        <v>29</v>
      </c>
      <c r="B15" s="263">
        <f t="shared" si="0"/>
        <v>10</v>
      </c>
      <c r="C15" s="249" t="s">
        <v>631</v>
      </c>
      <c r="D15" s="249" t="s">
        <v>641</v>
      </c>
      <c r="E15" s="249" t="s">
        <v>683</v>
      </c>
      <c r="F15" s="249" t="s">
        <v>668</v>
      </c>
      <c r="G15" s="215"/>
      <c r="H15" s="215" t="s">
        <v>343</v>
      </c>
      <c r="I15" s="215" t="s">
        <v>343</v>
      </c>
      <c r="J15" s="215"/>
      <c r="K15" s="249" t="s">
        <v>669</v>
      </c>
    </row>
    <row r="16" spans="1:11" ht="30" customHeight="1" x14ac:dyDescent="0.2">
      <c r="A16" s="373"/>
      <c r="B16" s="263">
        <f t="shared" si="0"/>
        <v>11</v>
      </c>
      <c r="C16" s="251" t="s">
        <v>636</v>
      </c>
      <c r="D16" s="251" t="s">
        <v>642</v>
      </c>
      <c r="E16" s="251" t="s">
        <v>684</v>
      </c>
      <c r="F16" s="251" t="s">
        <v>668</v>
      </c>
      <c r="G16" s="265"/>
      <c r="H16" s="265" t="s">
        <v>343</v>
      </c>
      <c r="I16" s="265" t="s">
        <v>343</v>
      </c>
      <c r="J16" s="265"/>
      <c r="K16" s="251" t="s">
        <v>669</v>
      </c>
    </row>
    <row r="17" spans="1:11" ht="30" customHeight="1" thickBot="1" x14ac:dyDescent="0.25">
      <c r="A17" s="373"/>
      <c r="B17" s="308">
        <f>+B16+1</f>
        <v>12</v>
      </c>
      <c r="C17" s="249" t="s">
        <v>774</v>
      </c>
      <c r="D17" s="249" t="s">
        <v>775</v>
      </c>
      <c r="E17" s="249" t="s">
        <v>684</v>
      </c>
      <c r="F17" s="249" t="s">
        <v>664</v>
      </c>
      <c r="G17" s="215"/>
      <c r="H17" s="215" t="s">
        <v>343</v>
      </c>
      <c r="I17" s="215" t="s">
        <v>343</v>
      </c>
      <c r="J17" s="215"/>
      <c r="K17" s="249" t="s">
        <v>45</v>
      </c>
    </row>
    <row r="18" spans="1:11" ht="30" customHeight="1" x14ac:dyDescent="0.2">
      <c r="A18" s="373"/>
      <c r="B18" s="308">
        <f t="shared" ref="B18:B59" si="1">+B17+1</f>
        <v>13</v>
      </c>
      <c r="C18" s="251" t="s">
        <v>856</v>
      </c>
      <c r="D18" s="251" t="s">
        <v>858</v>
      </c>
      <c r="E18" s="251" t="s">
        <v>684</v>
      </c>
      <c r="F18" s="251" t="s">
        <v>664</v>
      </c>
      <c r="G18" s="265"/>
      <c r="H18" s="265" t="s">
        <v>343</v>
      </c>
      <c r="I18" s="265" t="s">
        <v>343</v>
      </c>
      <c r="J18" s="265"/>
      <c r="K18" s="251" t="s">
        <v>680</v>
      </c>
    </row>
    <row r="19" spans="1:11" ht="30" customHeight="1" thickBot="1" x14ac:dyDescent="0.25">
      <c r="A19" s="373"/>
      <c r="B19" s="308">
        <f t="shared" si="1"/>
        <v>14</v>
      </c>
      <c r="C19" s="249" t="s">
        <v>857</v>
      </c>
      <c r="D19" s="249" t="s">
        <v>859</v>
      </c>
      <c r="E19" s="249" t="s">
        <v>684</v>
      </c>
      <c r="F19" s="249" t="s">
        <v>664</v>
      </c>
      <c r="G19" s="215"/>
      <c r="H19" s="215" t="s">
        <v>343</v>
      </c>
      <c r="I19" s="215" t="s">
        <v>343</v>
      </c>
      <c r="J19" s="215"/>
      <c r="K19" s="249" t="s">
        <v>680</v>
      </c>
    </row>
    <row r="20" spans="1:11" x14ac:dyDescent="0.2">
      <c r="A20" s="373"/>
      <c r="B20" s="308">
        <f t="shared" si="1"/>
        <v>15</v>
      </c>
      <c r="C20" s="251" t="s">
        <v>685</v>
      </c>
      <c r="D20" s="251" t="s">
        <v>679</v>
      </c>
      <c r="E20" s="251" t="s">
        <v>686</v>
      </c>
      <c r="F20" s="251" t="s">
        <v>673</v>
      </c>
      <c r="G20" s="265"/>
      <c r="H20" s="265"/>
      <c r="I20" s="265" t="s">
        <v>343</v>
      </c>
      <c r="J20" s="265"/>
      <c r="K20" s="251" t="s">
        <v>680</v>
      </c>
    </row>
    <row r="21" spans="1:11" ht="13.5" customHeight="1" thickBot="1" x14ac:dyDescent="0.25">
      <c r="A21" s="383"/>
      <c r="B21" s="329">
        <f t="shared" si="1"/>
        <v>16</v>
      </c>
      <c r="C21" s="249" t="s">
        <v>687</v>
      </c>
      <c r="D21" s="249" t="s">
        <v>679</v>
      </c>
      <c r="E21" s="249" t="s">
        <v>686</v>
      </c>
      <c r="F21" s="249" t="s">
        <v>673</v>
      </c>
      <c r="G21" s="215"/>
      <c r="H21" s="215"/>
      <c r="I21" s="215" t="s">
        <v>343</v>
      </c>
      <c r="J21" s="215"/>
      <c r="K21" s="249" t="s">
        <v>680</v>
      </c>
    </row>
    <row r="22" spans="1:11" ht="28.5" customHeight="1" x14ac:dyDescent="0.2">
      <c r="A22" s="375" t="s">
        <v>30</v>
      </c>
      <c r="B22" s="307">
        <f t="shared" si="1"/>
        <v>17</v>
      </c>
      <c r="C22" s="251" t="s">
        <v>631</v>
      </c>
      <c r="D22" s="251" t="s">
        <v>641</v>
      </c>
      <c r="E22" s="251" t="s">
        <v>683</v>
      </c>
      <c r="F22" s="251" t="s">
        <v>668</v>
      </c>
      <c r="G22" s="265" t="s">
        <v>343</v>
      </c>
      <c r="H22" s="265" t="s">
        <v>343</v>
      </c>
      <c r="I22" s="265" t="s">
        <v>343</v>
      </c>
      <c r="J22" s="265"/>
      <c r="K22" s="251" t="s">
        <v>669</v>
      </c>
    </row>
    <row r="23" spans="1:11" ht="21" customHeight="1" thickBot="1" x14ac:dyDescent="0.25">
      <c r="A23" s="373"/>
      <c r="B23" s="308">
        <f t="shared" si="1"/>
        <v>18</v>
      </c>
      <c r="C23" s="249" t="s">
        <v>774</v>
      </c>
      <c r="D23" s="249" t="s">
        <v>776</v>
      </c>
      <c r="E23" s="249" t="s">
        <v>683</v>
      </c>
      <c r="F23" s="249" t="s">
        <v>664</v>
      </c>
      <c r="G23" s="215"/>
      <c r="H23" s="215" t="s">
        <v>343</v>
      </c>
      <c r="I23" s="215" t="s">
        <v>343</v>
      </c>
      <c r="J23" s="215"/>
      <c r="K23" s="249" t="s">
        <v>45</v>
      </c>
    </row>
    <row r="24" spans="1:11" ht="28.5" customHeight="1" thickBot="1" x14ac:dyDescent="0.25">
      <c r="A24" s="373"/>
      <c r="B24" s="308">
        <f t="shared" si="1"/>
        <v>19</v>
      </c>
      <c r="C24" s="251" t="s">
        <v>636</v>
      </c>
      <c r="D24" s="251" t="s">
        <v>643</v>
      </c>
      <c r="E24" s="251" t="s">
        <v>684</v>
      </c>
      <c r="F24" s="251" t="s">
        <v>668</v>
      </c>
      <c r="G24" s="265"/>
      <c r="H24" s="265" t="s">
        <v>343</v>
      </c>
      <c r="I24" s="265" t="s">
        <v>343</v>
      </c>
      <c r="J24" s="265"/>
      <c r="K24" s="251" t="s">
        <v>669</v>
      </c>
    </row>
    <row r="25" spans="1:11" ht="25.5" customHeight="1" thickBot="1" x14ac:dyDescent="0.25">
      <c r="A25" s="375" t="s">
        <v>644</v>
      </c>
      <c r="B25" s="307">
        <f t="shared" si="1"/>
        <v>20</v>
      </c>
      <c r="C25" s="372" t="s">
        <v>631</v>
      </c>
      <c r="D25" s="249" t="s">
        <v>632</v>
      </c>
      <c r="E25" s="249" t="s">
        <v>688</v>
      </c>
      <c r="F25" s="249" t="s">
        <v>668</v>
      </c>
      <c r="G25" s="215"/>
      <c r="H25" s="215" t="s">
        <v>343</v>
      </c>
      <c r="I25" s="215" t="s">
        <v>343</v>
      </c>
      <c r="J25" s="215"/>
      <c r="K25" s="249" t="s">
        <v>680</v>
      </c>
    </row>
    <row r="26" spans="1:11" ht="25.5" customHeight="1" thickBot="1" x14ac:dyDescent="0.25">
      <c r="A26" s="373"/>
      <c r="B26" s="308">
        <f t="shared" si="1"/>
        <v>21</v>
      </c>
      <c r="C26" s="372"/>
      <c r="D26" s="251" t="s">
        <v>633</v>
      </c>
      <c r="E26" s="249" t="s">
        <v>688</v>
      </c>
      <c r="F26" s="249" t="s">
        <v>668</v>
      </c>
      <c r="G26" s="215"/>
      <c r="H26" s="215" t="s">
        <v>343</v>
      </c>
      <c r="I26" s="215" t="s">
        <v>343</v>
      </c>
      <c r="J26" s="215"/>
      <c r="K26" s="249" t="s">
        <v>680</v>
      </c>
    </row>
    <row r="27" spans="1:11" ht="21" customHeight="1" thickBot="1" x14ac:dyDescent="0.25">
      <c r="A27" s="373"/>
      <c r="B27" s="308">
        <f t="shared" si="1"/>
        <v>22</v>
      </c>
      <c r="C27" s="249" t="s">
        <v>774</v>
      </c>
      <c r="D27" s="249" t="s">
        <v>777</v>
      </c>
      <c r="E27" s="249" t="s">
        <v>688</v>
      </c>
      <c r="F27" s="249" t="s">
        <v>664</v>
      </c>
      <c r="G27" s="215"/>
      <c r="H27" s="215" t="s">
        <v>343</v>
      </c>
      <c r="I27" s="215" t="s">
        <v>343</v>
      </c>
      <c r="J27" s="215"/>
      <c r="K27" s="249" t="s">
        <v>45</v>
      </c>
    </row>
    <row r="28" spans="1:11" ht="23.25" thickBot="1" x14ac:dyDescent="0.25">
      <c r="A28" s="373"/>
      <c r="B28" s="263">
        <f t="shared" si="1"/>
        <v>23</v>
      </c>
      <c r="C28" s="251" t="s">
        <v>645</v>
      </c>
      <c r="D28" s="251" t="s">
        <v>646</v>
      </c>
      <c r="E28" s="249" t="s">
        <v>688</v>
      </c>
      <c r="F28" s="251" t="s">
        <v>668</v>
      </c>
      <c r="G28" s="265"/>
      <c r="H28" s="265" t="s">
        <v>343</v>
      </c>
      <c r="I28" s="265" t="s">
        <v>343</v>
      </c>
      <c r="J28" s="265"/>
      <c r="K28" s="251" t="s">
        <v>669</v>
      </c>
    </row>
    <row r="29" spans="1:11" ht="23.25" thickBot="1" x14ac:dyDescent="0.25">
      <c r="A29" s="373"/>
      <c r="B29" s="263">
        <f t="shared" si="1"/>
        <v>24</v>
      </c>
      <c r="C29" s="249" t="s">
        <v>647</v>
      </c>
      <c r="D29" s="249" t="s">
        <v>648</v>
      </c>
      <c r="E29" s="249" t="s">
        <v>688</v>
      </c>
      <c r="F29" s="249" t="s">
        <v>668</v>
      </c>
      <c r="G29" s="215"/>
      <c r="H29" s="215" t="s">
        <v>343</v>
      </c>
      <c r="I29" s="215" t="s">
        <v>343</v>
      </c>
      <c r="J29" s="215"/>
      <c r="K29" s="249" t="s">
        <v>680</v>
      </c>
    </row>
    <row r="30" spans="1:11" ht="23.25" thickBot="1" x14ac:dyDescent="0.25">
      <c r="A30" s="373"/>
      <c r="B30" s="263">
        <f t="shared" si="1"/>
        <v>25</v>
      </c>
      <c r="C30" s="251" t="s">
        <v>649</v>
      </c>
      <c r="D30" s="251" t="s">
        <v>650</v>
      </c>
      <c r="E30" s="251" t="s">
        <v>688</v>
      </c>
      <c r="F30" s="251" t="s">
        <v>668</v>
      </c>
      <c r="G30" s="265"/>
      <c r="H30" s="265" t="s">
        <v>343</v>
      </c>
      <c r="I30" s="265" t="s">
        <v>343</v>
      </c>
      <c r="J30" s="265"/>
      <c r="K30" s="251" t="s">
        <v>669</v>
      </c>
    </row>
    <row r="31" spans="1:11" ht="23.25" thickBot="1" x14ac:dyDescent="0.25">
      <c r="A31" s="373"/>
      <c r="B31" s="263">
        <f t="shared" si="1"/>
        <v>26</v>
      </c>
      <c r="C31" s="249" t="s">
        <v>860</v>
      </c>
      <c r="D31" s="249" t="s">
        <v>861</v>
      </c>
      <c r="E31" s="251" t="s">
        <v>688</v>
      </c>
      <c r="F31" s="251" t="s">
        <v>668</v>
      </c>
      <c r="G31" s="265"/>
      <c r="H31" s="265" t="s">
        <v>343</v>
      </c>
      <c r="I31" s="265" t="s">
        <v>343</v>
      </c>
      <c r="J31" s="265"/>
      <c r="K31" s="251" t="s">
        <v>669</v>
      </c>
    </row>
    <row r="32" spans="1:11" ht="22.5" x14ac:dyDescent="0.2">
      <c r="A32" s="373"/>
      <c r="B32" s="263">
        <f t="shared" si="1"/>
        <v>27</v>
      </c>
      <c r="C32" s="251" t="s">
        <v>651</v>
      </c>
      <c r="D32" s="251" t="s">
        <v>652</v>
      </c>
      <c r="E32" s="251" t="s">
        <v>688</v>
      </c>
      <c r="F32" s="251" t="s">
        <v>668</v>
      </c>
      <c r="G32" s="265" t="s">
        <v>343</v>
      </c>
      <c r="H32" s="265" t="s">
        <v>343</v>
      </c>
      <c r="I32" s="265" t="s">
        <v>343</v>
      </c>
      <c r="J32" s="265"/>
      <c r="K32" s="251" t="s">
        <v>669</v>
      </c>
    </row>
    <row r="33" spans="1:11" ht="23.25" thickBot="1" x14ac:dyDescent="0.25">
      <c r="A33" s="373"/>
      <c r="B33" s="263">
        <f t="shared" si="1"/>
        <v>28</v>
      </c>
      <c r="C33" s="249" t="s">
        <v>653</v>
      </c>
      <c r="D33" s="249" t="s">
        <v>654</v>
      </c>
      <c r="E33" s="249" t="s">
        <v>688</v>
      </c>
      <c r="F33" s="249" t="s">
        <v>668</v>
      </c>
      <c r="G33" s="215"/>
      <c r="H33" s="215"/>
      <c r="I33" s="215" t="s">
        <v>343</v>
      </c>
      <c r="J33" s="215"/>
      <c r="K33" s="249" t="s">
        <v>669</v>
      </c>
    </row>
    <row r="34" spans="1:11" ht="23.25" customHeight="1" thickBot="1" x14ac:dyDescent="0.25">
      <c r="A34" s="383"/>
      <c r="B34" s="330">
        <f t="shared" si="1"/>
        <v>29</v>
      </c>
      <c r="C34" s="251" t="s">
        <v>655</v>
      </c>
      <c r="D34" s="251" t="s">
        <v>656</v>
      </c>
      <c r="E34" s="251" t="s">
        <v>688</v>
      </c>
      <c r="F34" s="251" t="s">
        <v>668</v>
      </c>
      <c r="G34" s="265"/>
      <c r="H34" s="265" t="s">
        <v>343</v>
      </c>
      <c r="I34" s="265" t="s">
        <v>343</v>
      </c>
      <c r="J34" s="265"/>
      <c r="K34" s="251" t="s">
        <v>680</v>
      </c>
    </row>
    <row r="35" spans="1:11" ht="23.25" thickBot="1" x14ac:dyDescent="0.25">
      <c r="A35" s="373" t="s">
        <v>657</v>
      </c>
      <c r="B35" s="263">
        <f t="shared" si="1"/>
        <v>30</v>
      </c>
      <c r="C35" s="249" t="s">
        <v>636</v>
      </c>
      <c r="D35" s="249" t="s">
        <v>689</v>
      </c>
      <c r="E35" s="249" t="s">
        <v>690</v>
      </c>
      <c r="F35" s="249" t="s">
        <v>668</v>
      </c>
      <c r="G35" s="215"/>
      <c r="H35" s="215" t="s">
        <v>343</v>
      </c>
      <c r="I35" s="215" t="s">
        <v>343</v>
      </c>
      <c r="J35" s="215"/>
      <c r="K35" s="249" t="s">
        <v>680</v>
      </c>
    </row>
    <row r="36" spans="1:11" ht="22.5" x14ac:dyDescent="0.2">
      <c r="A36" s="373"/>
      <c r="B36" s="263">
        <f t="shared" si="1"/>
        <v>31</v>
      </c>
      <c r="C36" s="251" t="s">
        <v>778</v>
      </c>
      <c r="D36" s="251" t="s">
        <v>691</v>
      </c>
      <c r="E36" s="251" t="s">
        <v>692</v>
      </c>
      <c r="F36" s="251" t="s">
        <v>693</v>
      </c>
      <c r="G36" s="265" t="s">
        <v>343</v>
      </c>
      <c r="H36" s="265"/>
      <c r="I36" s="265"/>
      <c r="J36" s="265"/>
      <c r="K36" s="251" t="s">
        <v>45</v>
      </c>
    </row>
    <row r="37" spans="1:11" ht="23.25" thickBot="1" x14ac:dyDescent="0.25">
      <c r="A37" s="373"/>
      <c r="B37" s="263">
        <f t="shared" si="1"/>
        <v>32</v>
      </c>
      <c r="C37" s="249" t="s">
        <v>694</v>
      </c>
      <c r="D37" s="249" t="s">
        <v>695</v>
      </c>
      <c r="E37" s="249" t="s">
        <v>690</v>
      </c>
      <c r="F37" s="249" t="s">
        <v>668</v>
      </c>
      <c r="G37" s="215"/>
      <c r="H37" s="215" t="s">
        <v>343</v>
      </c>
      <c r="I37" s="215" t="s">
        <v>343</v>
      </c>
      <c r="J37" s="215"/>
      <c r="K37" s="249" t="s">
        <v>669</v>
      </c>
    </row>
    <row r="38" spans="1:11" ht="13.5" customHeight="1" thickBot="1" x14ac:dyDescent="0.25">
      <c r="A38" s="373"/>
      <c r="B38" s="308">
        <f t="shared" si="1"/>
        <v>33</v>
      </c>
      <c r="C38" s="251" t="s">
        <v>696</v>
      </c>
      <c r="D38" s="251" t="s">
        <v>697</v>
      </c>
      <c r="E38" s="251" t="s">
        <v>698</v>
      </c>
      <c r="F38" s="251" t="s">
        <v>693</v>
      </c>
      <c r="G38" s="265" t="s">
        <v>343</v>
      </c>
      <c r="H38" s="265" t="s">
        <v>343</v>
      </c>
      <c r="I38" s="265" t="s">
        <v>343</v>
      </c>
      <c r="J38" s="265"/>
      <c r="K38" s="251" t="s">
        <v>45</v>
      </c>
    </row>
    <row r="39" spans="1:11" ht="27.75" customHeight="1" thickBot="1" x14ac:dyDescent="0.25">
      <c r="A39" s="375" t="s">
        <v>31</v>
      </c>
      <c r="B39" s="310">
        <f t="shared" si="1"/>
        <v>34</v>
      </c>
      <c r="C39" s="249" t="s">
        <v>721</v>
      </c>
      <c r="D39" s="249" t="s">
        <v>634</v>
      </c>
      <c r="E39" s="249" t="s">
        <v>699</v>
      </c>
      <c r="F39" s="249" t="s">
        <v>700</v>
      </c>
      <c r="G39" s="215"/>
      <c r="H39" s="215" t="s">
        <v>343</v>
      </c>
      <c r="I39" s="215" t="s">
        <v>343</v>
      </c>
      <c r="J39" s="215"/>
      <c r="K39" s="249" t="s">
        <v>680</v>
      </c>
    </row>
    <row r="40" spans="1:11" ht="21" customHeight="1" x14ac:dyDescent="0.2">
      <c r="A40" s="373"/>
      <c r="B40" s="308">
        <f t="shared" si="1"/>
        <v>35</v>
      </c>
      <c r="C40" s="251" t="s">
        <v>774</v>
      </c>
      <c r="D40" s="251" t="s">
        <v>779</v>
      </c>
      <c r="E40" s="251" t="s">
        <v>699</v>
      </c>
      <c r="F40" s="251" t="s">
        <v>664</v>
      </c>
      <c r="G40" s="265"/>
      <c r="H40" s="265" t="s">
        <v>343</v>
      </c>
      <c r="I40" s="265" t="s">
        <v>343</v>
      </c>
      <c r="J40" s="265"/>
      <c r="K40" s="251" t="s">
        <v>45</v>
      </c>
    </row>
    <row r="41" spans="1:11" ht="27.75" customHeight="1" thickBot="1" x14ac:dyDescent="0.25">
      <c r="A41" s="373"/>
      <c r="B41" s="263">
        <f t="shared" si="1"/>
        <v>36</v>
      </c>
      <c r="C41" s="249" t="s">
        <v>716</v>
      </c>
      <c r="D41" s="249" t="s">
        <v>634</v>
      </c>
      <c r="E41" s="249" t="s">
        <v>699</v>
      </c>
      <c r="F41" s="249" t="s">
        <v>700</v>
      </c>
      <c r="G41" s="215"/>
      <c r="H41" s="215" t="s">
        <v>343</v>
      </c>
      <c r="I41" s="215" t="s">
        <v>343</v>
      </c>
      <c r="J41" s="215"/>
      <c r="K41" s="249" t="s">
        <v>669</v>
      </c>
    </row>
    <row r="42" spans="1:11" ht="27.75" customHeight="1" thickBot="1" x14ac:dyDescent="0.25">
      <c r="A42" s="383"/>
      <c r="B42" s="330">
        <f t="shared" si="1"/>
        <v>37</v>
      </c>
      <c r="C42" s="251" t="s">
        <v>636</v>
      </c>
      <c r="D42" s="251" t="s">
        <v>640</v>
      </c>
      <c r="E42" s="251" t="s">
        <v>701</v>
      </c>
      <c r="F42" s="251" t="s">
        <v>700</v>
      </c>
      <c r="G42" s="265"/>
      <c r="H42" s="265" t="s">
        <v>343</v>
      </c>
      <c r="I42" s="265" t="s">
        <v>343</v>
      </c>
      <c r="J42" s="265"/>
      <c r="K42" s="251" t="s">
        <v>680</v>
      </c>
    </row>
    <row r="43" spans="1:11" ht="13.5" thickBot="1" x14ac:dyDescent="0.25">
      <c r="A43" s="373" t="s">
        <v>35</v>
      </c>
      <c r="B43" s="263">
        <f t="shared" si="1"/>
        <v>38</v>
      </c>
      <c r="C43" s="372" t="s">
        <v>636</v>
      </c>
      <c r="D43" s="249" t="s">
        <v>637</v>
      </c>
      <c r="E43" s="249" t="s">
        <v>702</v>
      </c>
      <c r="F43" s="249" t="s">
        <v>700</v>
      </c>
      <c r="G43" s="215"/>
      <c r="H43" s="215" t="s">
        <v>343</v>
      </c>
      <c r="I43" s="215" t="s">
        <v>343</v>
      </c>
      <c r="J43" s="215"/>
      <c r="K43" s="249" t="s">
        <v>669</v>
      </c>
    </row>
    <row r="44" spans="1:11" ht="13.5" thickBot="1" x14ac:dyDescent="0.25">
      <c r="A44" s="373"/>
      <c r="B44" s="263">
        <f t="shared" si="1"/>
        <v>39</v>
      </c>
      <c r="C44" s="372"/>
      <c r="D44" s="251" t="s">
        <v>638</v>
      </c>
      <c r="E44" s="249" t="s">
        <v>702</v>
      </c>
      <c r="F44" s="249" t="s">
        <v>700</v>
      </c>
      <c r="G44" s="215"/>
      <c r="H44" s="215" t="s">
        <v>343</v>
      </c>
      <c r="I44" s="215" t="s">
        <v>343</v>
      </c>
      <c r="J44" s="215"/>
      <c r="K44" s="249" t="s">
        <v>669</v>
      </c>
    </row>
    <row r="45" spans="1:11" ht="13.5" thickBot="1" x14ac:dyDescent="0.25">
      <c r="A45" s="373"/>
      <c r="B45" s="263">
        <f t="shared" si="1"/>
        <v>40</v>
      </c>
      <c r="C45" s="374"/>
      <c r="D45" s="249" t="s">
        <v>639</v>
      </c>
      <c r="E45" s="249" t="s">
        <v>702</v>
      </c>
      <c r="F45" s="249" t="s">
        <v>700</v>
      </c>
      <c r="G45" s="215"/>
      <c r="H45" s="215" t="s">
        <v>343</v>
      </c>
      <c r="I45" s="215" t="s">
        <v>343</v>
      </c>
      <c r="J45" s="215"/>
      <c r="K45" s="249" t="s">
        <v>669</v>
      </c>
    </row>
    <row r="46" spans="1:11" ht="21" customHeight="1" thickBot="1" x14ac:dyDescent="0.25">
      <c r="A46" s="373"/>
      <c r="B46" s="308">
        <f t="shared" si="1"/>
        <v>41</v>
      </c>
      <c r="C46" s="251" t="s">
        <v>774</v>
      </c>
      <c r="D46" s="251" t="s">
        <v>775</v>
      </c>
      <c r="E46" s="251" t="s">
        <v>702</v>
      </c>
      <c r="F46" s="251" t="s">
        <v>664</v>
      </c>
      <c r="G46" s="265"/>
      <c r="H46" s="265" t="s">
        <v>343</v>
      </c>
      <c r="I46" s="265" t="s">
        <v>343</v>
      </c>
      <c r="J46" s="265"/>
      <c r="K46" s="251" t="s">
        <v>45</v>
      </c>
    </row>
    <row r="47" spans="1:11" ht="12.75" customHeight="1" thickBot="1" x14ac:dyDescent="0.25">
      <c r="A47" s="373"/>
      <c r="B47" s="263">
        <f t="shared" si="1"/>
        <v>42</v>
      </c>
      <c r="C47" s="372" t="s">
        <v>703</v>
      </c>
      <c r="D47" s="249" t="s">
        <v>637</v>
      </c>
      <c r="E47" s="251" t="s">
        <v>702</v>
      </c>
      <c r="F47" s="249" t="s">
        <v>700</v>
      </c>
      <c r="G47" s="215"/>
      <c r="H47" s="215" t="s">
        <v>343</v>
      </c>
      <c r="I47" s="215" t="s">
        <v>343</v>
      </c>
      <c r="J47" s="215"/>
      <c r="K47" s="249" t="s">
        <v>669</v>
      </c>
    </row>
    <row r="48" spans="1:11" x14ac:dyDescent="0.2">
      <c r="A48" s="373"/>
      <c r="B48" s="263">
        <f t="shared" si="1"/>
        <v>43</v>
      </c>
      <c r="C48" s="372"/>
      <c r="D48" s="251" t="s">
        <v>638</v>
      </c>
      <c r="E48" s="251" t="s">
        <v>702</v>
      </c>
      <c r="F48" s="251"/>
      <c r="G48" s="265"/>
      <c r="H48" s="265"/>
      <c r="I48" s="265"/>
      <c r="J48" s="265"/>
      <c r="K48" s="251"/>
    </row>
    <row r="49" spans="1:11" ht="13.5" customHeight="1" thickBot="1" x14ac:dyDescent="0.25">
      <c r="A49" s="373"/>
      <c r="B49" s="308">
        <f t="shared" si="1"/>
        <v>44</v>
      </c>
      <c r="C49" s="249" t="s">
        <v>722</v>
      </c>
      <c r="D49" s="249" t="s">
        <v>723</v>
      </c>
      <c r="E49" s="249" t="s">
        <v>702</v>
      </c>
      <c r="F49" s="249" t="s">
        <v>664</v>
      </c>
      <c r="G49" s="215" t="s">
        <v>343</v>
      </c>
      <c r="H49" s="215" t="s">
        <v>343</v>
      </c>
      <c r="I49" s="215" t="s">
        <v>343</v>
      </c>
      <c r="J49" s="215"/>
      <c r="K49" s="249" t="s">
        <v>680</v>
      </c>
    </row>
    <row r="50" spans="1:11" ht="22.5" x14ac:dyDescent="0.2">
      <c r="A50" s="375" t="s">
        <v>37</v>
      </c>
      <c r="B50" s="309">
        <f t="shared" si="1"/>
        <v>45</v>
      </c>
      <c r="C50" s="251" t="s">
        <v>717</v>
      </c>
      <c r="D50" s="251" t="s">
        <v>718</v>
      </c>
      <c r="E50" s="251" t="s">
        <v>702</v>
      </c>
      <c r="F50" s="251" t="s">
        <v>673</v>
      </c>
      <c r="G50" s="265"/>
      <c r="H50" s="265" t="s">
        <v>343</v>
      </c>
      <c r="I50" s="265" t="s">
        <v>343</v>
      </c>
      <c r="J50" s="265"/>
      <c r="K50" s="251" t="s">
        <v>669</v>
      </c>
    </row>
    <row r="51" spans="1:11" ht="13.5" customHeight="1" thickBot="1" x14ac:dyDescent="0.25">
      <c r="A51" s="383"/>
      <c r="B51" s="330">
        <f t="shared" si="1"/>
        <v>46</v>
      </c>
      <c r="C51" s="249" t="s">
        <v>636</v>
      </c>
      <c r="D51" s="249" t="s">
        <v>638</v>
      </c>
      <c r="E51" s="249" t="s">
        <v>702</v>
      </c>
      <c r="F51" s="249" t="s">
        <v>664</v>
      </c>
      <c r="G51" s="215"/>
      <c r="H51" s="215" t="s">
        <v>343</v>
      </c>
      <c r="I51" s="215" t="s">
        <v>343</v>
      </c>
      <c r="J51" s="215"/>
      <c r="K51" s="249"/>
    </row>
    <row r="52" spans="1:11" ht="22.5" x14ac:dyDescent="0.2">
      <c r="A52" s="375" t="s">
        <v>704</v>
      </c>
      <c r="B52" s="307">
        <f t="shared" si="1"/>
        <v>47</v>
      </c>
      <c r="C52" s="251" t="s">
        <v>705</v>
      </c>
      <c r="D52" s="251" t="s">
        <v>706</v>
      </c>
      <c r="E52" s="251" t="s">
        <v>707</v>
      </c>
      <c r="F52" s="251" t="s">
        <v>700</v>
      </c>
      <c r="G52" s="265"/>
      <c r="H52" s="265" t="s">
        <v>343</v>
      </c>
      <c r="I52" s="265" t="s">
        <v>343</v>
      </c>
      <c r="J52" s="265"/>
      <c r="K52" s="251" t="s">
        <v>669</v>
      </c>
    </row>
    <row r="53" spans="1:11" ht="23.25" thickBot="1" x14ac:dyDescent="0.25">
      <c r="A53" s="373"/>
      <c r="B53" s="308">
        <f t="shared" si="1"/>
        <v>48</v>
      </c>
      <c r="C53" s="249" t="s">
        <v>708</v>
      </c>
      <c r="D53" s="249" t="s">
        <v>706</v>
      </c>
      <c r="E53" s="249" t="s">
        <v>707</v>
      </c>
      <c r="F53" s="249" t="s">
        <v>700</v>
      </c>
      <c r="G53" s="215"/>
      <c r="H53" s="215" t="s">
        <v>343</v>
      </c>
      <c r="I53" s="215" t="s">
        <v>343</v>
      </c>
      <c r="J53" s="215"/>
      <c r="K53" s="249" t="s">
        <v>669</v>
      </c>
    </row>
    <row r="54" spans="1:11" ht="22.5" x14ac:dyDescent="0.2">
      <c r="A54" s="373"/>
      <c r="B54" s="308">
        <f t="shared" si="1"/>
        <v>49</v>
      </c>
      <c r="C54" s="251" t="s">
        <v>709</v>
      </c>
      <c r="D54" s="251" t="s">
        <v>706</v>
      </c>
      <c r="E54" s="251" t="s">
        <v>707</v>
      </c>
      <c r="F54" s="251" t="s">
        <v>700</v>
      </c>
      <c r="G54" s="265"/>
      <c r="H54" s="265" t="s">
        <v>343</v>
      </c>
      <c r="I54" s="265" t="s">
        <v>343</v>
      </c>
      <c r="J54" s="265"/>
      <c r="K54" s="251" t="s">
        <v>669</v>
      </c>
    </row>
    <row r="55" spans="1:11" ht="23.25" thickBot="1" x14ac:dyDescent="0.25">
      <c r="A55" s="373"/>
      <c r="B55" s="308">
        <f t="shared" si="1"/>
        <v>50</v>
      </c>
      <c r="C55" s="249" t="s">
        <v>710</v>
      </c>
      <c r="D55" s="249" t="s">
        <v>706</v>
      </c>
      <c r="E55" s="249" t="s">
        <v>707</v>
      </c>
      <c r="F55" s="249" t="s">
        <v>700</v>
      </c>
      <c r="G55" s="215"/>
      <c r="H55" s="215" t="s">
        <v>343</v>
      </c>
      <c r="I55" s="215" t="s">
        <v>343</v>
      </c>
      <c r="J55" s="215"/>
      <c r="K55" s="249" t="s">
        <v>669</v>
      </c>
    </row>
    <row r="56" spans="1:11" ht="22.5" x14ac:dyDescent="0.2">
      <c r="A56" s="373"/>
      <c r="B56" s="308">
        <f t="shared" si="1"/>
        <v>51</v>
      </c>
      <c r="C56" s="251" t="s">
        <v>711</v>
      </c>
      <c r="D56" s="251" t="s">
        <v>706</v>
      </c>
      <c r="E56" s="251" t="s">
        <v>707</v>
      </c>
      <c r="F56" s="251" t="s">
        <v>700</v>
      </c>
      <c r="G56" s="265"/>
      <c r="H56" s="265" t="s">
        <v>343</v>
      </c>
      <c r="I56" s="265" t="s">
        <v>343</v>
      </c>
      <c r="J56" s="265"/>
      <c r="K56" s="251" t="s">
        <v>669</v>
      </c>
    </row>
    <row r="57" spans="1:11" ht="23.25" thickBot="1" x14ac:dyDescent="0.25">
      <c r="A57" s="373"/>
      <c r="B57" s="308">
        <f t="shared" si="1"/>
        <v>52</v>
      </c>
      <c r="C57" s="249" t="s">
        <v>712</v>
      </c>
      <c r="D57" s="249" t="s">
        <v>706</v>
      </c>
      <c r="E57" s="249" t="s">
        <v>707</v>
      </c>
      <c r="F57" s="249" t="s">
        <v>700</v>
      </c>
      <c r="G57" s="215"/>
      <c r="H57" s="215" t="s">
        <v>343</v>
      </c>
      <c r="I57" s="215" t="s">
        <v>343</v>
      </c>
      <c r="J57" s="215"/>
      <c r="K57" s="249" t="s">
        <v>669</v>
      </c>
    </row>
    <row r="58" spans="1:11" ht="22.5" x14ac:dyDescent="0.2">
      <c r="A58" s="373"/>
      <c r="B58" s="308">
        <f t="shared" si="1"/>
        <v>53</v>
      </c>
      <c r="C58" s="251" t="s">
        <v>713</v>
      </c>
      <c r="D58" s="251" t="s">
        <v>706</v>
      </c>
      <c r="E58" s="251" t="s">
        <v>707</v>
      </c>
      <c r="F58" s="251" t="s">
        <v>700</v>
      </c>
      <c r="G58" s="265"/>
      <c r="H58" s="265" t="s">
        <v>343</v>
      </c>
      <c r="I58" s="265" t="s">
        <v>343</v>
      </c>
      <c r="J58" s="265"/>
      <c r="K58" s="251" t="s">
        <v>669</v>
      </c>
    </row>
    <row r="59" spans="1:11" ht="23.25" customHeight="1" thickBot="1" x14ac:dyDescent="0.25">
      <c r="A59" s="383"/>
      <c r="B59" s="330">
        <f t="shared" si="1"/>
        <v>54</v>
      </c>
      <c r="C59" s="249" t="s">
        <v>714</v>
      </c>
      <c r="D59" s="249" t="s">
        <v>706</v>
      </c>
      <c r="E59" s="249" t="s">
        <v>707</v>
      </c>
      <c r="F59" s="249" t="s">
        <v>700</v>
      </c>
      <c r="G59" s="215"/>
      <c r="H59" s="215" t="s">
        <v>343</v>
      </c>
      <c r="I59" s="215" t="s">
        <v>343</v>
      </c>
      <c r="J59" s="215"/>
      <c r="K59" s="249" t="s">
        <v>669</v>
      </c>
    </row>
    <row r="62" spans="1:11" ht="25.5" x14ac:dyDescent="0.2">
      <c r="A62" s="250" t="s">
        <v>715</v>
      </c>
      <c r="B62" s="262"/>
    </row>
    <row r="64" spans="1:11" x14ac:dyDescent="0.2">
      <c r="A64" s="381" t="s">
        <v>762</v>
      </c>
      <c r="B64" s="381"/>
      <c r="C64" s="381"/>
      <c r="D64" s="381"/>
      <c r="E64" s="381"/>
      <c r="F64" s="381"/>
      <c r="G64" s="381"/>
      <c r="H64" s="381"/>
      <c r="I64" s="381"/>
      <c r="J64" s="381"/>
      <c r="K64" s="381"/>
    </row>
    <row r="65" spans="1:11" s="259" customFormat="1" ht="28.5" customHeight="1" x14ac:dyDescent="0.2">
      <c r="A65" s="380" t="s">
        <v>755</v>
      </c>
      <c r="B65" s="380"/>
      <c r="C65" s="380"/>
      <c r="D65" s="380"/>
      <c r="E65" s="380"/>
      <c r="F65" s="380"/>
      <c r="G65" s="380"/>
      <c r="H65" s="380"/>
      <c r="I65" s="380"/>
      <c r="J65" s="380"/>
      <c r="K65" s="380"/>
    </row>
    <row r="66" spans="1:11" x14ac:dyDescent="0.2">
      <c r="A66" s="381" t="s">
        <v>765</v>
      </c>
      <c r="B66" s="381"/>
      <c r="C66" s="381"/>
      <c r="D66" s="381"/>
      <c r="E66" s="381"/>
      <c r="F66" s="381"/>
      <c r="G66" s="381"/>
      <c r="H66" s="381"/>
      <c r="I66" s="381"/>
      <c r="J66" s="381"/>
      <c r="K66" s="381"/>
    </row>
    <row r="67" spans="1:11" ht="23.25" customHeight="1" x14ac:dyDescent="0.2">
      <c r="A67" s="380" t="s">
        <v>756</v>
      </c>
      <c r="B67" s="380"/>
      <c r="C67" s="380"/>
      <c r="D67" s="380"/>
      <c r="E67" s="380"/>
      <c r="F67" s="380"/>
      <c r="G67" s="380"/>
      <c r="H67" s="380"/>
      <c r="I67" s="380"/>
      <c r="J67" s="380"/>
      <c r="K67" s="380"/>
    </row>
    <row r="68" spans="1:11" ht="29.25" customHeight="1" x14ac:dyDescent="0.2">
      <c r="A68" s="380" t="s">
        <v>757</v>
      </c>
      <c r="B68" s="380"/>
      <c r="C68" s="380"/>
      <c r="D68" s="380"/>
      <c r="E68" s="380"/>
      <c r="F68" s="380"/>
      <c r="G68" s="380"/>
      <c r="H68" s="380"/>
      <c r="I68" s="380"/>
      <c r="J68" s="380"/>
      <c r="K68" s="380"/>
    </row>
    <row r="69" spans="1:11" x14ac:dyDescent="0.2">
      <c r="A69" s="381" t="s">
        <v>763</v>
      </c>
      <c r="B69" s="381"/>
      <c r="C69" s="381"/>
      <c r="D69" s="381"/>
      <c r="E69" s="381"/>
      <c r="F69" s="381"/>
      <c r="G69" s="381"/>
      <c r="H69" s="381"/>
      <c r="I69" s="381"/>
      <c r="J69" s="381"/>
      <c r="K69" s="381"/>
    </row>
    <row r="70" spans="1:11" ht="24" customHeight="1" x14ac:dyDescent="0.2">
      <c r="A70" s="380" t="s">
        <v>758</v>
      </c>
      <c r="B70" s="380"/>
      <c r="C70" s="380"/>
      <c r="D70" s="380"/>
      <c r="E70" s="380"/>
      <c r="F70" s="380"/>
      <c r="G70" s="380"/>
      <c r="H70" s="380"/>
      <c r="I70" s="380"/>
      <c r="J70" s="380"/>
      <c r="K70" s="380"/>
    </row>
    <row r="71" spans="1:11" x14ac:dyDescent="0.2">
      <c r="A71" s="381" t="s">
        <v>764</v>
      </c>
      <c r="B71" s="381"/>
      <c r="C71" s="381"/>
      <c r="D71" s="381"/>
      <c r="E71" s="381"/>
      <c r="F71" s="381"/>
      <c r="G71" s="381"/>
      <c r="H71" s="381"/>
      <c r="I71" s="381"/>
      <c r="J71" s="381"/>
      <c r="K71" s="381"/>
    </row>
    <row r="72" spans="1:11" s="259" customFormat="1" ht="27" customHeight="1" x14ac:dyDescent="0.2">
      <c r="A72" s="380" t="s">
        <v>759</v>
      </c>
      <c r="B72" s="380"/>
      <c r="C72" s="380"/>
      <c r="D72" s="380"/>
      <c r="E72" s="380"/>
      <c r="F72" s="380"/>
      <c r="G72" s="380"/>
      <c r="H72" s="380"/>
      <c r="I72" s="380"/>
      <c r="J72" s="380"/>
      <c r="K72" s="380"/>
    </row>
  </sheetData>
  <mergeCells count="31">
    <mergeCell ref="A52:A59"/>
    <mergeCell ref="A50:A51"/>
    <mergeCell ref="A22:A24"/>
    <mergeCell ref="A25:A34"/>
    <mergeCell ref="C25:C26"/>
    <mergeCell ref="A35:A38"/>
    <mergeCell ref="A72:K72"/>
    <mergeCell ref="A64:K64"/>
    <mergeCell ref="A65:K65"/>
    <mergeCell ref="A66:K66"/>
    <mergeCell ref="A67:K67"/>
    <mergeCell ref="A68:K68"/>
    <mergeCell ref="A69:K69"/>
    <mergeCell ref="A70:K70"/>
    <mergeCell ref="A71:K71"/>
    <mergeCell ref="A1:K1"/>
    <mergeCell ref="C47:C48"/>
    <mergeCell ref="A43:A49"/>
    <mergeCell ref="C43:C45"/>
    <mergeCell ref="A5:A7"/>
    <mergeCell ref="A3:A4"/>
    <mergeCell ref="D3:D4"/>
    <mergeCell ref="G3:J3"/>
    <mergeCell ref="A39:A42"/>
    <mergeCell ref="A15:A21"/>
    <mergeCell ref="A8:A14"/>
    <mergeCell ref="C8:C9"/>
    <mergeCell ref="E3:E4"/>
    <mergeCell ref="F3:F4"/>
    <mergeCell ref="B3:C3"/>
    <mergeCell ref="B8:B9"/>
  </mergeCells>
  <hyperlinks>
    <hyperlink ref="A62" location="_ftnref1" display="_ftnref1" xr:uid="{272B046F-568A-440C-B3AB-1D14946FDC45}"/>
    <hyperlink ref="G4" location="'Activos de información'!A56" display="'Activos de información'!A56" xr:uid="{29591302-86B9-4BC5-8528-C49366E60AE3}"/>
    <hyperlink ref="H4" location="'Activos de información'!A58" display="'Activos de información'!A58" xr:uid="{0ABA0E4D-E219-4C5A-8188-34D606AAC87D}"/>
    <hyperlink ref="I4" location="'Activos de información'!A61" display="'Activos de información'!A61" xr:uid="{658FF275-4490-4F94-97CA-A79C284A9812}"/>
    <hyperlink ref="J4" location="'Activos de información'!A63" display="'Activos de información'!A63" xr:uid="{E67F7D38-7702-42F1-AB6F-F93839D7D9CC}"/>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4"/>
  <sheetViews>
    <sheetView showGridLines="0" zoomScale="70" zoomScaleNormal="70" workbookViewId="0">
      <selection activeCell="K14" sqref="K14"/>
    </sheetView>
  </sheetViews>
  <sheetFormatPr baseColWidth="10" defaultRowHeight="12.75" x14ac:dyDescent="0.2"/>
  <cols>
    <col min="1" max="1" width="30.140625" style="154" customWidth="1"/>
    <col min="2" max="2" width="21.42578125" style="154" customWidth="1"/>
    <col min="3" max="5" width="21" style="188" customWidth="1"/>
    <col min="6" max="6" width="16.140625" style="188" customWidth="1"/>
    <col min="7" max="7" width="16.42578125" style="154" customWidth="1"/>
    <col min="8" max="8" width="17.42578125" style="154" customWidth="1"/>
    <col min="9" max="9" width="20.42578125" style="154" customWidth="1"/>
    <col min="10" max="10" width="25.7109375" style="188" customWidth="1"/>
    <col min="11" max="11" width="20.85546875" style="154" customWidth="1"/>
    <col min="12" max="16384" width="11.42578125" style="154"/>
  </cols>
  <sheetData>
    <row r="1" spans="1:11" s="316" customFormat="1" ht="18.75" customHeight="1" x14ac:dyDescent="0.2">
      <c r="B1" s="366" t="s">
        <v>588</v>
      </c>
      <c r="C1" s="366"/>
      <c r="D1" s="366"/>
      <c r="E1" s="366"/>
      <c r="F1" s="366"/>
      <c r="G1" s="317"/>
      <c r="H1" s="317"/>
      <c r="I1" s="317"/>
      <c r="J1" s="322"/>
    </row>
    <row r="2" spans="1:11" s="316" customFormat="1" ht="15.75" customHeight="1" x14ac:dyDescent="0.2">
      <c r="B2" s="366" t="s">
        <v>0</v>
      </c>
      <c r="C2" s="366"/>
      <c r="D2" s="366"/>
      <c r="E2" s="366"/>
      <c r="F2" s="366"/>
      <c r="G2" s="317"/>
      <c r="H2" s="317"/>
      <c r="I2" s="317"/>
      <c r="J2" s="322"/>
    </row>
    <row r="3" spans="1:11" s="316" customFormat="1" ht="24" customHeight="1" x14ac:dyDescent="0.2">
      <c r="B3" s="367" t="s">
        <v>801</v>
      </c>
      <c r="C3" s="367"/>
      <c r="D3" s="367"/>
      <c r="E3" s="367"/>
      <c r="F3" s="367"/>
      <c r="G3" s="318"/>
      <c r="H3" s="318"/>
      <c r="I3" s="318"/>
      <c r="J3" s="322"/>
    </row>
    <row r="4" spans="1:11" s="316" customFormat="1" ht="12" customHeight="1" x14ac:dyDescent="0.2">
      <c r="B4" s="317"/>
      <c r="C4" s="317"/>
      <c r="D4" s="317"/>
      <c r="E4" s="317"/>
      <c r="F4" s="319"/>
      <c r="G4" s="319"/>
      <c r="H4" s="317"/>
      <c r="I4" s="313"/>
      <c r="J4" s="322"/>
    </row>
    <row r="5" spans="1:11" s="316" customFormat="1" ht="12" customHeight="1" x14ac:dyDescent="0.2">
      <c r="A5" s="314" t="s">
        <v>22</v>
      </c>
      <c r="B5" s="320">
        <f>+'Hoja 4. Evaluación de Riesgos '!B5</f>
        <v>2023</v>
      </c>
      <c r="C5" s="321"/>
      <c r="D5" s="368" t="s">
        <v>23</v>
      </c>
      <c r="E5" s="368"/>
      <c r="F5" s="368"/>
      <c r="G5" s="369">
        <f>+'Hoja 4. Evaluación de Riesgos '!G5</f>
        <v>44942</v>
      </c>
      <c r="H5" s="507"/>
      <c r="J5" s="322"/>
    </row>
    <row r="6" spans="1:11" ht="12" customHeight="1" x14ac:dyDescent="0.2"/>
    <row r="7" spans="1:11" ht="12.75" customHeight="1" x14ac:dyDescent="0.2">
      <c r="A7" s="468" t="s">
        <v>593</v>
      </c>
      <c r="B7" s="469"/>
      <c r="C7" s="469"/>
      <c r="D7" s="469"/>
      <c r="E7" s="469"/>
      <c r="F7" s="469"/>
      <c r="G7" s="469"/>
      <c r="H7" s="469"/>
      <c r="I7" s="469"/>
      <c r="J7" s="470"/>
    </row>
    <row r="8" spans="1:11" s="156" customFormat="1" ht="21.75" customHeight="1" x14ac:dyDescent="0.2">
      <c r="A8" s="479" t="s">
        <v>27</v>
      </c>
      <c r="B8" s="406" t="s">
        <v>5</v>
      </c>
      <c r="C8" s="407"/>
      <c r="D8" s="407"/>
      <c r="E8" s="408"/>
      <c r="F8" s="490" t="s">
        <v>807</v>
      </c>
      <c r="G8" s="471" t="s">
        <v>9</v>
      </c>
      <c r="H8" s="471"/>
      <c r="I8" s="471" t="s">
        <v>589</v>
      </c>
      <c r="J8" s="502" t="s">
        <v>14</v>
      </c>
      <c r="K8" s="471" t="s">
        <v>842</v>
      </c>
    </row>
    <row r="9" spans="1:11" s="156" customFormat="1" ht="16.5" customHeight="1" x14ac:dyDescent="0.2">
      <c r="A9" s="479"/>
      <c r="B9" s="311" t="s">
        <v>586</v>
      </c>
      <c r="C9" s="311" t="s">
        <v>6</v>
      </c>
      <c r="D9" s="311" t="s">
        <v>585</v>
      </c>
      <c r="E9" s="311" t="s">
        <v>803</v>
      </c>
      <c r="F9" s="492"/>
      <c r="G9" s="22" t="s">
        <v>10</v>
      </c>
      <c r="H9" s="22" t="s">
        <v>11</v>
      </c>
      <c r="I9" s="471"/>
      <c r="J9" s="502"/>
      <c r="K9" s="471"/>
    </row>
    <row r="10" spans="1:11" s="2" customFormat="1" ht="235.5" customHeight="1" x14ac:dyDescent="0.2">
      <c r="A10" s="193" t="str">
        <f>+'Hoja 4. Evaluación de Riesgos '!A11</f>
        <v>Recursos e Infraestructura</v>
      </c>
      <c r="B10" s="193" t="str">
        <f>+'Hoja 4. Evaluación de Riesgos '!B11</f>
        <v>Disponibilidad de equipos de cómputo, suministro de energía, respaldos de información y/o suministro de Internet requeridos para realizar las funciones de la Corporación</v>
      </c>
      <c r="C10" s="193" t="str">
        <f>+'Hoja 4. Evaluación de Riesgos '!C11</f>
        <v>Al no contar con los equipos, energía y/o internet requeridos se disminuye la efectividad de la Corporación</v>
      </c>
      <c r="D10" s="193" t="str">
        <f>+'Hoja 4. Evaluación de Riesgos '!D11</f>
        <v>Pérdida de la Disponibilidad</v>
      </c>
      <c r="E10" s="193" t="str">
        <f>+'Hoja 4. Evaluación de Riesgos '!E11</f>
        <v>Fallas tecnológicas</v>
      </c>
      <c r="F10" s="193" t="str">
        <f>+'Hoja 4. Evaluación de Riesgos '!AC11</f>
        <v>Moderado</v>
      </c>
      <c r="G10" s="193">
        <f>+'Hoja 4. Evaluación de Riesgos '!F11-1</f>
        <v>2</v>
      </c>
      <c r="H10" s="193">
        <f>+'Hoja 4. Evaluación de Riesgos '!G11</f>
        <v>2</v>
      </c>
      <c r="I10" s="193" t="s">
        <v>222</v>
      </c>
      <c r="J10" s="331" t="str">
        <f>+'Hoja 4. Evaluación de Riesgos '!I11</f>
        <v>* Contratación de mantenimientos preventivos y correctivos
* Cumplimiento del Cronograma de mantenimientos preventivos
* Capacitación a los usuarios de equipos
* Inventario de equipos actualizado
* Procedimiento de préstamo de equipos
* Los proyectos aportan recursos para nuevos equipos y/o actualización de los existentes.
* Incluir en el presupuesto anual el rubro para suministro de internet.
* Sistemas de respaldo de energía funcionales
* Respaldos en suministro de INTERNET</v>
      </c>
      <c r="K10" s="193" t="s">
        <v>843</v>
      </c>
    </row>
    <row r="11" spans="1:11" s="2" customFormat="1" ht="289.5" customHeight="1" x14ac:dyDescent="0.2">
      <c r="A11" s="193" t="str">
        <f>+'Hoja 4. Evaluación de Riesgos '!A12</f>
        <v>Planeación Global del Territorio
Mejoramiento del SGC</v>
      </c>
      <c r="B11" s="193" t="str">
        <f>+'Hoja 4. Evaluación de Riesgos '!B12</f>
        <v>Pérdida de información confidencial por ataques de virus o progamas malintencionados, incumplimiento de política de escritorios límpios, manejo de información en medios no permitidos e incumplimiento de políticas de acceso a instalaciones, en especial al centro de datos.</v>
      </c>
      <c r="C11" s="193" t="str">
        <f>+'Hoja 4. Evaluación de Riesgos '!C12</f>
        <v>La pérdida de información sensible genera reprocesos, retrasos en procesos y posibles hallazgos de entes de control por el mal manejo de la información.</v>
      </c>
      <c r="D11" s="193" t="str">
        <f>+'Hoja 4. Evaluación de Riesgos '!D12</f>
        <v>Pérdida de la Confidencialidad y pérdida de disponibilidad.</v>
      </c>
      <c r="E11" s="193" t="str">
        <f>+'Hoja 4. Evaluación de Riesgos '!E12</f>
        <v>Fallas tecnológicas y de manejo</v>
      </c>
      <c r="F11" s="193" t="str">
        <f>+'Hoja 4. Evaluación de Riesgos '!AC12</f>
        <v>Moderado</v>
      </c>
      <c r="G11" s="193">
        <f>+'Hoja 4. Evaluación de Riesgos '!F12-1</f>
        <v>3</v>
      </c>
      <c r="H11" s="193">
        <f>+'Hoja 4. Evaluación de Riesgos '!G12-1</f>
        <v>2</v>
      </c>
      <c r="I11" s="193" t="s">
        <v>627</v>
      </c>
      <c r="J11" s="331" t="str">
        <f>+'Hoja 4. Evaluación de Riesgos '!I12</f>
        <v>* Adquisición de software antivirus y filtrado de contenido para todos los equipos de cómputo de la Corporación, seguimiento mediante consola central de incidentes y ataques. Aplicar actualizaciones automáticas.
* Copias de seguridad para servidores, aplicativos y equipos de usuario final.
* Procedimientos automatizados de copias de seguridad y prácticas de recuperación.
* Procedimiento de borrado de discos y dispositivos móviles desechados.
* Políticas de Servidores por aplicativo y servidores espejo
* Políticas de archivo de información sensible
* Documentar los procesos informáticos relacionados con escritorios límpios y manejo de medios extraibles
* Implementación de la ley de tratamiento de datos personales</v>
      </c>
      <c r="K11" s="193" t="s">
        <v>844</v>
      </c>
    </row>
    <row r="12" spans="1:11" s="2" customFormat="1" ht="225" x14ac:dyDescent="0.2">
      <c r="A12" s="193" t="str">
        <f>+'Hoja 4. Evaluación de Riesgos '!A13</f>
        <v>Planeación Global del Territorio
Mejoramiento del SGC</v>
      </c>
      <c r="B12" s="193" t="str">
        <f>+'Hoja 4. Evaluación de Riesgos '!B13</f>
        <v>Pérdida de disponibilidad de los servicios de correo electrónico, Internet, telefonía, paquetes de ofimática y Antivirus.</v>
      </c>
      <c r="C12" s="193" t="str">
        <f>+'Hoja 4. Evaluación de Riesgos '!C13</f>
        <v>La pérdida de disponibilidad de estos servicios genera el aislamiento de la Corporación con sus usuarios y/o entre funcionarios, adicionalmente sin internet no se puede tener acceso a los aplicativos corporativos y sin paquetes ofimáticos el proceso sufre retrasos</v>
      </c>
      <c r="D12" s="193" t="str">
        <f>+'Hoja 4. Evaluación de Riesgos '!D13</f>
        <v>Pérdida de la Disponibilidad</v>
      </c>
      <c r="E12" s="193" t="str">
        <f>+'Hoja 4. Evaluación de Riesgos '!E13</f>
        <v>Fallas tecnológicas</v>
      </c>
      <c r="F12" s="193" t="str">
        <f>+'Hoja 4. Evaluación de Riesgos '!AC13</f>
        <v>Moderado</v>
      </c>
      <c r="G12" s="193">
        <f>+'Hoja 4. Evaluación de Riesgos '!F13-1</f>
        <v>2</v>
      </c>
      <c r="H12" s="193">
        <f>+'Hoja 4. Evaluación de Riesgos '!G13</f>
        <v>3</v>
      </c>
      <c r="I12" s="193" t="s">
        <v>627</v>
      </c>
      <c r="J12" s="331" t="str">
        <f>+'Hoja 4. Evaluación de Riesgos '!I13</f>
        <v>* Mantener actualizados software antivirus, firewall y de filtrado de contenido.
* Mantener actualizadas 
* Capacitar a los funcionarios y contratistas en prácticas de seguridad sobre ataques de virus, robo de información, etc.
* Mantener actualizadas las licencias de software y adquirir las requeridas en equipos nuevos.
* Realizar seguimientos periódicos a las IP entrantes para identificar ataques.
* Mantener el sistema de respaldo de energía funcional.</v>
      </c>
      <c r="K12" s="193" t="s">
        <v>843</v>
      </c>
    </row>
    <row r="13" spans="1:11" s="2" customFormat="1" ht="273.75" customHeight="1" x14ac:dyDescent="0.2">
      <c r="A13" s="193" t="str">
        <f>+'Hoja 4. Evaluación de Riesgos '!A14</f>
        <v>Todos los procesos</v>
      </c>
      <c r="B13" s="193" t="str">
        <f>+'Hoja 4. Evaluación de Riesgos '!B14</f>
        <v>Pérdida de disponibilidad en los aplicativos de la corporación por daños y/o defectos  y/o errores durante desarrollo de aplicativos y en el flujo de procesos al interior de los aplicativos o por daños por software malintencionado</v>
      </c>
      <c r="C13" s="193" t="str">
        <f>+'Hoja 4. Evaluación de Riesgos '!C14</f>
        <v>La pérdida de diisponibilidad causa retrasos en los procesos y actividades realizadas por fuera del aplicativo.</v>
      </c>
      <c r="D13" s="193" t="str">
        <f>+'Hoja 4. Evaluación de Riesgos '!D14</f>
        <v>Pérdida de la disponibilidad
Pérdida de la Integridad</v>
      </c>
      <c r="E13" s="193" t="str">
        <f>+'Hoja 4. Evaluación de Riesgos '!E14</f>
        <v>Fallas tecnológicas</v>
      </c>
      <c r="F13" s="193" t="str">
        <f>+'Hoja 4. Evaluación de Riesgos '!AC14</f>
        <v>Moderado</v>
      </c>
      <c r="G13" s="193">
        <f>+'Hoja 4. Evaluación de Riesgos '!F14-1</f>
        <v>2</v>
      </c>
      <c r="H13" s="193">
        <f>+'Hoja 4. Evaluación de Riesgos '!G14</f>
        <v>2</v>
      </c>
      <c r="I13" s="193" t="s">
        <v>222</v>
      </c>
      <c r="J13" s="331" t="str">
        <f>+'Hoja 4. Evaluación de Riesgos '!I14</f>
        <v>* Capacitación a los funcionarios y contratistas sobre el manejo de la información
* Establecimiento de controles para instalación de software, descarga de archivos y/o restricciones de acceso a internet.
* Procedimientos documentados para el manejo de TI y seguridad de la Información.
* Proveedores realizan sus desarrollos y pruebas en ambientes de prueba.
* En contratos se exige la documentación de los procesos informáticos
* Campañas y desarrollos nuevos para incluir la información sensible en los aplicativos corporativos
* Capacitación a los funcionarios y contratistas en seguridad de la información</v>
      </c>
      <c r="K13" s="193" t="s">
        <v>843</v>
      </c>
    </row>
    <row r="14" spans="1:11" s="2" customFormat="1" ht="206.25" customHeight="1" x14ac:dyDescent="0.2">
      <c r="A14" s="193" t="str">
        <f>+'Hoja 4. Evaluación de Riesgos '!A15</f>
        <v>Todos los procesos</v>
      </c>
      <c r="B14" s="193" t="str">
        <f>+'Hoja 4. Evaluación de Riesgos '!B15</f>
        <v>Manipulación indebida de la información.</v>
      </c>
      <c r="C14" s="193" t="str">
        <f>+'Hoja 4. Evaluación de Riesgos '!C15</f>
        <v>La manipulación indebida puede causar hallazgos de entes de control y pérdida de confianza de los usuarios</v>
      </c>
      <c r="D14" s="193" t="str">
        <f>+'Hoja 4. Evaluación de Riesgos '!D15</f>
        <v>Pérdida de la Integridad</v>
      </c>
      <c r="E14" s="193" t="str">
        <f>+'Hoja 4. Evaluación de Riesgos '!E15</f>
        <v>Fallas tecnológicas</v>
      </c>
      <c r="F14" s="193" t="str">
        <f>+'Hoja 4. Evaluación de Riesgos '!AC15</f>
        <v>Moderado</v>
      </c>
      <c r="G14" s="193">
        <f>+'Hoja 4. Evaluación de Riesgos '!F15-1</f>
        <v>3</v>
      </c>
      <c r="H14" s="193">
        <f>+'Hoja 4. Evaluación de Riesgos '!G15</f>
        <v>3</v>
      </c>
      <c r="I14" s="193" t="s">
        <v>627</v>
      </c>
      <c r="J14" s="331" t="str">
        <f>+'Hoja 4. Evaluación de Riesgos '!I15</f>
        <v>* Capacitación en seguridad de la información
* Código de Integridad
* Documentación de seguridad de la información
* Auditoría de control interno y organos de control
* Roles y permisos bien definidos
* Buzones de correo importante con buzón de copias.
* Herramientas de seguimiento al manejo de los correos
* Controles de acceso a sede central mediante contrato de vigilancia y control de llaves del centro de datos sólo por contratista de mesa de ayuda.</v>
      </c>
      <c r="K14" s="193" t="s">
        <v>844</v>
      </c>
    </row>
  </sheetData>
  <sheetProtection insertRows="0" insertHyperlinks="0" autoFilter="0" pivotTables="0"/>
  <mergeCells count="13">
    <mergeCell ref="K8:K9"/>
    <mergeCell ref="B1:F1"/>
    <mergeCell ref="B2:F2"/>
    <mergeCell ref="B3:F3"/>
    <mergeCell ref="D5:F5"/>
    <mergeCell ref="G5:H5"/>
    <mergeCell ref="G8:H8"/>
    <mergeCell ref="A7:J7"/>
    <mergeCell ref="A8:A9"/>
    <mergeCell ref="J8:J9"/>
    <mergeCell ref="I8:I9"/>
    <mergeCell ref="F8:F9"/>
    <mergeCell ref="B8:E8"/>
  </mergeCells>
  <pageMargins left="0.70866141732283472" right="0.70866141732283472" top="0.74803149606299213" bottom="0.74803149606299213" header="0.31496062992125984" footer="0.31496062992125984"/>
  <pageSetup scale="85" fitToHeight="0" orientation="landscape" r:id="rId1"/>
  <headerFooter differentFirst="1" alignWithMargins="0">
    <oddFooter>&amp;CR-MJ-10
Hoja 1. Análisis Contexto Estratégico
Versión 07
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34"/>
  <sheetViews>
    <sheetView showGridLines="0" topLeftCell="G25" zoomScale="55" zoomScaleNormal="55" zoomScaleSheetLayoutView="80" workbookViewId="0">
      <selection activeCell="R33" sqref="R33:R34"/>
    </sheetView>
  </sheetViews>
  <sheetFormatPr baseColWidth="10" defaultRowHeight="12.75" x14ac:dyDescent="0.2"/>
  <cols>
    <col min="1" max="1" width="20.85546875" style="158" customWidth="1"/>
    <col min="2" max="2" width="19.85546875" style="158" customWidth="1"/>
    <col min="3" max="3" width="20.5703125" style="158" customWidth="1"/>
    <col min="4" max="4" width="17.7109375" style="258" customWidth="1"/>
    <col min="5" max="5" width="13.140625" style="258" customWidth="1"/>
    <col min="6" max="6" width="44" style="256" customWidth="1"/>
    <col min="7" max="7" width="13.85546875" style="256" customWidth="1"/>
    <col min="8" max="10" width="12.42578125" style="158" customWidth="1"/>
    <col min="11" max="11" width="22.42578125" style="256" customWidth="1"/>
    <col min="12" max="12" width="30.85546875" style="158" customWidth="1"/>
    <col min="13" max="13" width="16" style="158" customWidth="1"/>
    <col min="14" max="14" width="11" style="158" customWidth="1"/>
    <col min="15" max="15" width="9.140625" style="158" customWidth="1"/>
    <col min="16" max="16" width="11.42578125" style="158" customWidth="1"/>
    <col min="17" max="17" width="32.42578125" style="158" customWidth="1"/>
    <col min="18" max="21" width="12.5703125" style="158" customWidth="1"/>
    <col min="22" max="22" width="16.7109375" style="158" customWidth="1"/>
    <col min="23" max="23" width="18.85546875" style="158" customWidth="1"/>
    <col min="24" max="24" width="12.7109375" style="158" customWidth="1"/>
    <col min="25" max="25" width="9.42578125" style="158" customWidth="1"/>
    <col min="26" max="16384" width="11.42578125" style="158"/>
  </cols>
  <sheetData>
    <row r="1" spans="1:25" s="216" customFormat="1" ht="18.75" customHeight="1" x14ac:dyDescent="0.2">
      <c r="B1" s="366" t="s">
        <v>588</v>
      </c>
      <c r="C1" s="366"/>
      <c r="D1" s="366"/>
      <c r="E1" s="366"/>
      <c r="F1" s="366"/>
      <c r="G1" s="366"/>
      <c r="H1" s="366"/>
      <c r="L1" s="259"/>
      <c r="M1" s="259"/>
      <c r="S1" s="259"/>
    </row>
    <row r="2" spans="1:25" s="216" customFormat="1" ht="15.75" customHeight="1" x14ac:dyDescent="0.2">
      <c r="B2" s="366" t="s">
        <v>0</v>
      </c>
      <c r="C2" s="366"/>
      <c r="D2" s="366"/>
      <c r="E2" s="366"/>
      <c r="F2" s="366"/>
      <c r="G2" s="366"/>
      <c r="H2" s="366"/>
      <c r="L2" s="259"/>
      <c r="M2" s="259"/>
      <c r="S2" s="259"/>
    </row>
    <row r="3" spans="1:25" s="216" customFormat="1" ht="24" customHeight="1" x14ac:dyDescent="0.2">
      <c r="B3" s="367" t="s">
        <v>801</v>
      </c>
      <c r="C3" s="367"/>
      <c r="D3" s="367"/>
      <c r="E3" s="367"/>
      <c r="F3" s="367"/>
      <c r="G3" s="367"/>
      <c r="H3" s="367"/>
      <c r="L3" s="259"/>
      <c r="M3" s="259"/>
      <c r="S3" s="259"/>
    </row>
    <row r="4" spans="1:25" s="216" customFormat="1" ht="12" customHeight="1" x14ac:dyDescent="0.2">
      <c r="B4" s="319"/>
      <c r="C4" s="319"/>
      <c r="D4" s="319"/>
      <c r="E4" s="326"/>
      <c r="F4" s="326"/>
      <c r="G4" s="326"/>
      <c r="H4" s="317"/>
      <c r="I4" s="317"/>
      <c r="J4" s="313"/>
      <c r="K4" s="313"/>
      <c r="L4" s="259"/>
      <c r="M4" s="259"/>
      <c r="S4" s="259"/>
      <c r="Y4" s="317"/>
    </row>
    <row r="5" spans="1:25" s="216" customFormat="1" ht="24.75" customHeight="1" x14ac:dyDescent="0.2">
      <c r="A5" s="314" t="s">
        <v>22</v>
      </c>
      <c r="B5" s="320">
        <f>+'Hoja 5. Riesgo Residual'!B5</f>
        <v>2023</v>
      </c>
      <c r="C5" s="327"/>
      <c r="D5" s="327"/>
      <c r="E5" s="368" t="s">
        <v>23</v>
      </c>
      <c r="F5" s="368"/>
      <c r="G5" s="368"/>
      <c r="H5" s="368"/>
      <c r="I5" s="369">
        <v>44585</v>
      </c>
      <c r="J5" s="369"/>
      <c r="K5" s="507"/>
      <c r="L5" s="216" t="s">
        <v>820</v>
      </c>
      <c r="M5" s="380" t="s">
        <v>892</v>
      </c>
      <c r="N5" s="380"/>
      <c r="O5" s="380"/>
      <c r="P5" s="380"/>
      <c r="Q5" s="380"/>
      <c r="R5" s="380"/>
      <c r="S5" s="380"/>
      <c r="T5" s="380"/>
    </row>
    <row r="6" spans="1:25" ht="26.25" customHeight="1" x14ac:dyDescent="0.2">
      <c r="D6" s="255"/>
      <c r="E6" s="255"/>
      <c r="F6" s="189"/>
      <c r="G6" s="189"/>
      <c r="H6" s="4"/>
      <c r="I6" s="155"/>
      <c r="J6" s="155"/>
      <c r="K6" s="324"/>
      <c r="L6" s="155" t="s">
        <v>581</v>
      </c>
      <c r="M6" s="155"/>
      <c r="N6" s="4"/>
      <c r="O6" s="155"/>
      <c r="P6" s="155"/>
      <c r="Q6" s="155"/>
      <c r="R6" s="155"/>
      <c r="S6" s="155"/>
      <c r="T6" s="155"/>
      <c r="U6" s="155"/>
      <c r="Y6" s="155"/>
    </row>
    <row r="7" spans="1:25" x14ac:dyDescent="0.2">
      <c r="A7" s="362" t="s">
        <v>17</v>
      </c>
      <c r="B7" s="362"/>
      <c r="C7" s="362"/>
      <c r="D7" s="362"/>
      <c r="E7" s="362"/>
      <c r="F7" s="362"/>
      <c r="G7" s="362"/>
      <c r="H7" s="362"/>
      <c r="I7" s="362"/>
      <c r="J7" s="362"/>
      <c r="K7" s="362"/>
      <c r="L7" s="362"/>
      <c r="M7" s="362"/>
      <c r="N7" s="362"/>
      <c r="O7" s="362"/>
      <c r="P7" s="362"/>
      <c r="Q7" s="362"/>
      <c r="R7" s="362"/>
      <c r="S7" s="362"/>
      <c r="T7" s="362"/>
      <c r="U7" s="362"/>
      <c r="V7" s="362"/>
      <c r="W7" s="362"/>
      <c r="X7" s="362"/>
    </row>
    <row r="8" spans="1:25" ht="12.75" customHeight="1" x14ac:dyDescent="0.2">
      <c r="A8" s="479" t="s">
        <v>27</v>
      </c>
      <c r="B8" s="504" t="s">
        <v>5</v>
      </c>
      <c r="C8" s="505"/>
      <c r="D8" s="505"/>
      <c r="E8" s="505"/>
      <c r="F8" s="505"/>
      <c r="G8" s="506"/>
      <c r="H8" s="504" t="s">
        <v>594</v>
      </c>
      <c r="I8" s="505"/>
      <c r="J8" s="505"/>
      <c r="K8" s="506"/>
      <c r="L8" s="504" t="s">
        <v>15</v>
      </c>
      <c r="M8" s="506"/>
      <c r="N8" s="504" t="s">
        <v>595</v>
      </c>
      <c r="O8" s="505"/>
      <c r="P8" s="505"/>
      <c r="Q8" s="506"/>
      <c r="R8" s="361" t="s">
        <v>815</v>
      </c>
      <c r="S8" s="362" t="s">
        <v>20</v>
      </c>
      <c r="T8" s="362" t="s">
        <v>21</v>
      </c>
      <c r="U8" s="357" t="s">
        <v>49</v>
      </c>
      <c r="V8" s="357"/>
      <c r="W8" s="357"/>
      <c r="X8" s="364" t="s">
        <v>50</v>
      </c>
    </row>
    <row r="9" spans="1:25" ht="25.5" x14ac:dyDescent="0.2">
      <c r="A9" s="479"/>
      <c r="B9" s="311" t="s">
        <v>586</v>
      </c>
      <c r="C9" s="311" t="s">
        <v>6</v>
      </c>
      <c r="D9" s="311" t="s">
        <v>585</v>
      </c>
      <c r="E9" s="311" t="s">
        <v>803</v>
      </c>
      <c r="F9" s="311" t="s">
        <v>3</v>
      </c>
      <c r="G9" s="311" t="s">
        <v>804</v>
      </c>
      <c r="H9" s="323" t="s">
        <v>10</v>
      </c>
      <c r="I9" s="323" t="s">
        <v>11</v>
      </c>
      <c r="J9" s="323" t="s">
        <v>589</v>
      </c>
      <c r="K9" s="325" t="s">
        <v>805</v>
      </c>
      <c r="L9" s="323" t="s">
        <v>813</v>
      </c>
      <c r="M9" s="323" t="s">
        <v>814</v>
      </c>
      <c r="N9" s="323" t="s">
        <v>10</v>
      </c>
      <c r="O9" s="323" t="s">
        <v>11</v>
      </c>
      <c r="P9" s="323" t="s">
        <v>589</v>
      </c>
      <c r="Q9" s="323" t="s">
        <v>805</v>
      </c>
      <c r="R9" s="361"/>
      <c r="S9" s="362"/>
      <c r="T9" s="363"/>
      <c r="U9" s="257" t="s">
        <v>49</v>
      </c>
      <c r="V9" s="357" t="s">
        <v>51</v>
      </c>
      <c r="W9" s="357"/>
      <c r="X9" s="364"/>
      <c r="Y9" s="323" t="s">
        <v>854</v>
      </c>
    </row>
    <row r="10" spans="1:25" s="155" customFormat="1" ht="79.5" customHeight="1" x14ac:dyDescent="0.2">
      <c r="A10" s="341" t="str">
        <f>+'Hoja 5. Riesgo Residual'!A10</f>
        <v>Recursos e Infraestructura</v>
      </c>
      <c r="B10" s="341" t="str">
        <f>+'Hoja 5. Riesgo Residual'!B10</f>
        <v>Disponibilidad de equipos de cómputo, suministro de energía, respaldos de información y/o suministro de Internet requeridos para realizar las funciones de la Corporación</v>
      </c>
      <c r="C10" s="341" t="str">
        <f>+'Hoja 5. Riesgo Residual'!C10</f>
        <v>Al no contar con los equipos, energía y/o internet requeridos se disminuye la efectividad de la Corporación</v>
      </c>
      <c r="D10" s="341" t="str">
        <f>+'Hoja 5. Riesgo Residual'!D10</f>
        <v>Pérdida de la Disponibilidad</v>
      </c>
      <c r="E10" s="341" t="str">
        <f>+'Hoja 5. Riesgo Residual'!E10</f>
        <v>Fallas tecnológicas</v>
      </c>
      <c r="F10" s="341" t="str">
        <f>+'Hoja 2. Identificación Riesgos'!B10</f>
        <v>* Robos o extravío de equipos
* Falta de recursos para compra y/o reposición de equipos de cómputo.
* Fallas de energía en las instalaciones
* Fallas de Internet en las instalaciones
* Fallas en la implementación de respaldos de información.
* No realizarel mantenimiento preventivo de los equipos de cómputo.
* No realizar el soporte técnico a equipos de cómputo en un tiempo optimo.
* Mal manejo de los equipo sde cómputo de los usuarios.
* No reportar por parte de los usuarios al proceso de sistemas de información los daños o inconsistencias de los equipos decómputo.
* No contar un energía de respaldo
* No contar con Internet de respaldo</v>
      </c>
      <c r="G10" s="341" t="str">
        <f>+'Hoja 5. Riesgo Residual'!E10</f>
        <v>Fallas tecnológicas</v>
      </c>
      <c r="H10" s="341">
        <f>+'Hoja 3. Análisis de Riesgos'!F11</f>
        <v>3</v>
      </c>
      <c r="I10" s="341">
        <f>+'Hoja 3. Análisis de Riesgos'!G11</f>
        <v>2</v>
      </c>
      <c r="J10" s="341" t="str">
        <f>+'Hoja 3. Análisis de Riesgos'!H11</f>
        <v>Menor</v>
      </c>
      <c r="K10" s="508" t="str">
        <f>+'Hoja 3. Análisis de Riesgos'!I11</f>
        <v>* Contratación de mantenimientos preventivos y correctivos
* Cumplimiento del Cronograma de mantenimientos preventivos
* Capacitación a los usuarios de equipos
* Inventario de equipos actualizado
* Procedimiento de préstamo de equipos
* Los proyectos aportan recursos para nuevos equipos y/o actualización de los existentes.
* Incluir en el presupuesto anual el rubro para suministro de internet.
* Sistemas de respaldo de energía funcionales
* Respaldos en suministro de INTERNET</v>
      </c>
      <c r="L10" s="341" t="s">
        <v>845</v>
      </c>
      <c r="M10" s="394" t="s">
        <v>626</v>
      </c>
      <c r="N10" s="341">
        <f>+'Hoja 5. Riesgo Residual'!G10</f>
        <v>2</v>
      </c>
      <c r="O10" s="341">
        <f>+'Hoja 5. Riesgo Residual'!H10</f>
        <v>2</v>
      </c>
      <c r="P10" s="341" t="str">
        <f>+'Hoja 5. Riesgo Residual'!I10</f>
        <v>Bajo</v>
      </c>
      <c r="Q10" s="341" t="str">
        <f>+'Hoja 5. Riesgo Residual'!J10</f>
        <v>* Contratación de mantenimientos preventivos y correctivos
* Cumplimiento del Cronograma de mantenimientos preventivos
* Capacitación a los usuarios de equipos
* Inventario de equipos actualizado
* Procedimiento de préstamo de equipos
* Los proyectos aportan recursos para nuevos equipos y/o actualización de los existentes.
* Incluir en el presupuesto anual el rubro para suministro de internet.
* Sistemas de respaldo de energía funcionales
* Respaldos en suministro de INTERNET</v>
      </c>
      <c r="R10" s="341" t="s">
        <v>724</v>
      </c>
      <c r="S10" s="341" t="s">
        <v>727</v>
      </c>
      <c r="T10" s="341" t="s">
        <v>725</v>
      </c>
      <c r="U10" s="341" t="s">
        <v>798</v>
      </c>
      <c r="V10" s="193" t="s">
        <v>336</v>
      </c>
      <c r="W10" s="15">
        <v>1</v>
      </c>
      <c r="X10" s="337">
        <v>45291</v>
      </c>
      <c r="Y10" s="341">
        <v>1</v>
      </c>
    </row>
    <row r="11" spans="1:25" s="155" customFormat="1" ht="79.5" customHeight="1" x14ac:dyDescent="0.2">
      <c r="A11" s="347"/>
      <c r="B11" s="347"/>
      <c r="C11" s="347"/>
      <c r="D11" s="347"/>
      <c r="E11" s="347"/>
      <c r="F11" s="347"/>
      <c r="G11" s="347"/>
      <c r="H11" s="347"/>
      <c r="I11" s="347"/>
      <c r="J11" s="347"/>
      <c r="K11" s="509"/>
      <c r="L11" s="347"/>
      <c r="M11" s="438"/>
      <c r="N11" s="347"/>
      <c r="O11" s="347"/>
      <c r="P11" s="347"/>
      <c r="Q11" s="347"/>
      <c r="R11" s="347"/>
      <c r="S11" s="347"/>
      <c r="T11" s="347"/>
      <c r="U11" s="347"/>
      <c r="V11" s="193" t="s">
        <v>337</v>
      </c>
      <c r="W11" s="242" t="s">
        <v>891</v>
      </c>
      <c r="X11" s="345"/>
      <c r="Y11" s="347"/>
    </row>
    <row r="12" spans="1:25" s="155" customFormat="1" ht="79.5" customHeight="1" x14ac:dyDescent="0.2">
      <c r="A12" s="342"/>
      <c r="B12" s="342"/>
      <c r="C12" s="342"/>
      <c r="D12" s="342"/>
      <c r="E12" s="342"/>
      <c r="F12" s="342"/>
      <c r="G12" s="342"/>
      <c r="H12" s="342"/>
      <c r="I12" s="342"/>
      <c r="J12" s="342"/>
      <c r="K12" s="510"/>
      <c r="L12" s="342"/>
      <c r="M12" s="395"/>
      <c r="N12" s="342"/>
      <c r="O12" s="342"/>
      <c r="P12" s="342"/>
      <c r="Q12" s="342"/>
      <c r="R12" s="342"/>
      <c r="S12" s="342"/>
      <c r="T12" s="342"/>
      <c r="U12" s="342"/>
      <c r="V12" s="193" t="s">
        <v>222</v>
      </c>
      <c r="W12" s="183" t="s">
        <v>726</v>
      </c>
      <c r="X12" s="338"/>
      <c r="Y12" s="342"/>
    </row>
    <row r="13" spans="1:25" s="155" customFormat="1" ht="72" customHeight="1" x14ac:dyDescent="0.2">
      <c r="A13" s="341" t="str">
        <f>+'Hoja 5. Riesgo Residual'!A11</f>
        <v>Planeación Global del Territorio
Mejoramiento del SGC</v>
      </c>
      <c r="B13" s="341" t="str">
        <f>+'Hoja 5. Riesgo Residual'!B11</f>
        <v>Pérdida de información confidencial por ataques de virus o progamas malintencionados, incumplimiento de política de escritorios límpios, manejo de información en medios no permitidos e incumplimiento de políticas de acceso a instalaciones, en especial al centro de datos.</v>
      </c>
      <c r="C13" s="341" t="str">
        <f>+'Hoja 5. Riesgo Residual'!C11</f>
        <v>La pérdida de información sensible genera reprocesos, retrasos en procesos y posibles hallazgos de entes de control por el mal manejo de la información.</v>
      </c>
      <c r="D13" s="341" t="str">
        <f>+'Hoja 5. Riesgo Residual'!D11</f>
        <v>Pérdida de la Confidencialidad y pérdida de disponibilidad.</v>
      </c>
      <c r="E13" s="341" t="str">
        <f>+'Hoja 5. Riesgo Residual'!E11</f>
        <v>Fallas tecnológicas y de manejo</v>
      </c>
      <c r="F13" s="341" t="str">
        <f>+'Hoja 2. Identificación Riesgos'!B11</f>
        <v>* Software de protección (Antivirus, Antispam, GSFI, etc) desactualizado.
* Desconocimiento de los funcionarios ante ataques de virus.
* Selección de contratistas de mesas de ayuda sin cumplir con los conocimientos, formación y/o capacitación, incluyendo seguridad de la información.
* Inadecuado manejo de medios de información.
* Fallas en la implementación de escritorios Límpios
* Inadecuado manejo y/o pérdida de la información física o digital por parte de usuarios. 
* Borrado inadecuado de discos y dispositivos móviles de almacenamiento.
* Falta de implementación de política de medios extraibles,
* No contar con la documentación de lo procesos informáticos
* Pérdida de la información física o digital por parte de usuarios. 
* Contar con sistemas de información aislados.
* Información sensible en bases de datos fuera del servidor
* Fallas en la implementación de las políticas de manejo del Firewall,
* Robo de información mediante software malicioso o virus
* Permitir ingreso de personal no autorizado a las oficinas y en especial al centro de datos.</v>
      </c>
      <c r="G13" s="341" t="str">
        <f>+'Hoja 5. Riesgo Residual'!E13</f>
        <v>Fallas tecnológicas</v>
      </c>
      <c r="H13" s="341">
        <f>+'Hoja 3. Análisis de Riesgos'!F12</f>
        <v>4</v>
      </c>
      <c r="I13" s="341">
        <f>+'Hoja 3. Análisis de Riesgos'!G12</f>
        <v>3</v>
      </c>
      <c r="J13" s="341" t="str">
        <f>+'Hoja 3. Análisis de Riesgos'!H12</f>
        <v>Moderada</v>
      </c>
      <c r="K13" s="508" t="str">
        <f>+'Hoja 3. Análisis de Riesgos'!I12</f>
        <v>* Adquisición de software antivirus y filtrado de contenido para todos los equipos de cómputo de la Corporación, seguimiento mediante consola central de incidentes y ataques. Aplicar actualizaciones automáticas.
* Copias de seguridad para servidores, aplicativos y equipos de usuario final.
* Procedimientos automatizados de copias de seguridad y prácticas de recuperación.
* Procedimiento de borrado de discos y dispositivos móviles desechados.
* Políticas de Servidores por aplicativo y servidores espejo
* Políticas de archivo de información sensible
* Documentar los procesos informáticos relacionados con escritorios límpios y manejo de medios extraibles
* Implementación de la ley de tratamiento de datos personales</v>
      </c>
      <c r="L13" s="341" t="s">
        <v>846</v>
      </c>
      <c r="M13" s="394" t="s">
        <v>626</v>
      </c>
      <c r="N13" s="341">
        <f>+'Hoja 5. Riesgo Residual'!G11</f>
        <v>3</v>
      </c>
      <c r="O13" s="341">
        <f>+'Hoja 5. Riesgo Residual'!H11</f>
        <v>2</v>
      </c>
      <c r="P13" s="341" t="str">
        <f>+'Hoja 5. Riesgo Residual'!I11</f>
        <v>Menor</v>
      </c>
      <c r="Q13" s="341" t="str">
        <f>+'Hoja 5. Riesgo Residual'!J11</f>
        <v>* Adquisición de software antivirus y filtrado de contenido para todos los equipos de cómputo de la Corporación, seguimiento mediante consola central de incidentes y ataques. Aplicar actualizaciones automáticas.
* Copias de seguridad para servidores, aplicativos y equipos de usuario final.
* Procedimientos automatizados de copias de seguridad y prácticas de recuperación.
* Procedimiento de borrado de discos y dispositivos móviles desechados.
* Políticas de Servidores por aplicativo y servidores espejo
* Políticas de archivo de información sensible
* Documentar los procesos informáticos relacionados con escritorios límpios y manejo de medios extraibles
* Implementación de la ley de tratamiento de datos personales</v>
      </c>
      <c r="R13" s="341" t="s">
        <v>728</v>
      </c>
      <c r="S13" s="341" t="s">
        <v>727</v>
      </c>
      <c r="T13" s="341" t="s">
        <v>729</v>
      </c>
      <c r="U13" s="341" t="s">
        <v>847</v>
      </c>
      <c r="V13" s="193" t="s">
        <v>336</v>
      </c>
      <c r="W13" s="15">
        <v>1</v>
      </c>
      <c r="X13" s="337">
        <v>45291</v>
      </c>
      <c r="Y13" s="341">
        <v>2</v>
      </c>
    </row>
    <row r="14" spans="1:25" s="155" customFormat="1" ht="72" customHeight="1" x14ac:dyDescent="0.2">
      <c r="A14" s="347"/>
      <c r="B14" s="347"/>
      <c r="C14" s="347"/>
      <c r="D14" s="347"/>
      <c r="E14" s="347"/>
      <c r="F14" s="347"/>
      <c r="G14" s="347"/>
      <c r="H14" s="347"/>
      <c r="I14" s="347"/>
      <c r="J14" s="347"/>
      <c r="K14" s="509"/>
      <c r="L14" s="347"/>
      <c r="M14" s="438"/>
      <c r="N14" s="347"/>
      <c r="O14" s="347"/>
      <c r="P14" s="347"/>
      <c r="Q14" s="347"/>
      <c r="R14" s="347"/>
      <c r="S14" s="347"/>
      <c r="T14" s="347"/>
      <c r="U14" s="347"/>
      <c r="V14" s="193" t="s">
        <v>337</v>
      </c>
      <c r="W14" s="242" t="s">
        <v>891</v>
      </c>
      <c r="X14" s="345"/>
      <c r="Y14" s="347"/>
    </row>
    <row r="15" spans="1:25" s="155" customFormat="1" ht="160.5" customHeight="1" x14ac:dyDescent="0.2">
      <c r="A15" s="342"/>
      <c r="B15" s="342"/>
      <c r="C15" s="342"/>
      <c r="D15" s="342"/>
      <c r="E15" s="342"/>
      <c r="F15" s="342"/>
      <c r="G15" s="342"/>
      <c r="H15" s="342"/>
      <c r="I15" s="342"/>
      <c r="J15" s="342"/>
      <c r="K15" s="510"/>
      <c r="L15" s="342"/>
      <c r="M15" s="395"/>
      <c r="N15" s="342"/>
      <c r="O15" s="342"/>
      <c r="P15" s="342"/>
      <c r="Q15" s="342"/>
      <c r="R15" s="342"/>
      <c r="S15" s="342"/>
      <c r="T15" s="342"/>
      <c r="U15" s="342"/>
      <c r="V15" s="193" t="s">
        <v>222</v>
      </c>
      <c r="W15" s="183" t="s">
        <v>726</v>
      </c>
      <c r="X15" s="338"/>
      <c r="Y15" s="342"/>
    </row>
    <row r="16" spans="1:25" s="155" customFormat="1" ht="76.5" x14ac:dyDescent="0.2">
      <c r="A16" s="341" t="str">
        <f>+'Hoja 5. Riesgo Residual'!A12</f>
        <v>Planeación Global del Territorio
Mejoramiento del SGC</v>
      </c>
      <c r="B16" s="341" t="str">
        <f>+'Hoja 5. Riesgo Residual'!B12</f>
        <v>Pérdida de disponibilidad de los servicios de correo electrónico, Internet, telefonía, paquetes de ofimática y Antivirus.</v>
      </c>
      <c r="C16" s="341" t="str">
        <f>+'Hoja 5. Riesgo Residual'!C12</f>
        <v>La pérdida de disponibilidad de estos servicios genera el aislamiento de la Corporación con sus usuarios y/o entre funcionarios, adicionalmente sin internet no se puede tener acceso a los aplicativos corporativos y sin paquetes ofimáticos el proceso sufre retrasos</v>
      </c>
      <c r="D16" s="341" t="str">
        <f>+'Hoja 5. Riesgo Residual'!D12</f>
        <v>Pérdida de la Disponibilidad</v>
      </c>
      <c r="E16" s="341" t="str">
        <f>+'Hoja 5. Riesgo Residual'!E12</f>
        <v>Fallas tecnológicas</v>
      </c>
      <c r="F16" s="341" t="str">
        <f>+'Hoja 2. Identificación Riesgos'!B12</f>
        <v>* Software de protección (Antivirus, Antispam, GSFI, etc) desactualizado.
* Desconocimiento de los funcionarios ante ataques de virus.
*No renovar y/o adquirir licencias de software de seguridad,
* Indisponibilidad de los Canales (WAN, LAN), Servidores y correo electrónico por ataques de personas externas.
* Indisponibilidad del servidor de correo o problemas de acceso al buzón de funcionarios por problemas de configuración.
*Indisponibilidad de los Canales (WAN, LAN), Servidores y correo electrónico por daños en la infraestuctura de red o por fallas de energía.</v>
      </c>
      <c r="G16" s="341" t="str">
        <f>+'Hoja 2. Identificación Riesgos'!F14</f>
        <v>Fallas tecnológicas</v>
      </c>
      <c r="H16" s="341">
        <f>+'Hoja 3. Análisis de Riesgos'!F13</f>
        <v>3</v>
      </c>
      <c r="I16" s="341">
        <f>+'Hoja 3. Análisis de Riesgos'!G13</f>
        <v>3</v>
      </c>
      <c r="J16" s="341" t="str">
        <f>+'Hoja 3. Análisis de Riesgos'!H13</f>
        <v>Moderada</v>
      </c>
      <c r="K16" s="508" t="str">
        <f>+'Hoja 3. Análisis de Riesgos'!I13</f>
        <v>* Mantener actualizados software antivirus, firewall y de filtrado de contenido.
* Mantener actualizadas 
* Capacitar a los funcionarios y contratistas en prácticas de seguridad sobre ataques de virus, robo de información, etc.
* Mantener actualizadas las licencias de software y adquirir las requeridas en equipos nuevos.
* Realizar seguimientos periódicos a las IP entrantes para identificar ataques.
* Mantener el sistema de respaldo de energía funcional.</v>
      </c>
      <c r="L16" s="341" t="s">
        <v>881</v>
      </c>
      <c r="M16" s="394" t="s">
        <v>626</v>
      </c>
      <c r="N16" s="341">
        <f>+'Hoja 5. Riesgo Residual'!G12</f>
        <v>2</v>
      </c>
      <c r="O16" s="341">
        <f>+'Hoja 5. Riesgo Residual'!H12</f>
        <v>3</v>
      </c>
      <c r="P16" s="341" t="str">
        <f>+'Hoja 5. Riesgo Residual'!I12</f>
        <v>Menor</v>
      </c>
      <c r="Q16" s="341" t="str">
        <f>+'Hoja 5. Riesgo Residual'!J12</f>
        <v>* Mantener actualizados software antivirus, firewall y de filtrado de contenido.
* Mantener actualizadas 
* Capacitar a los funcionarios y contratistas en prácticas de seguridad sobre ataques de virus, robo de información, etc.
* Mantener actualizadas las licencias de software y adquirir las requeridas en equipos nuevos.
* Realizar seguimientos periódicos a las IP entrantes para identificar ataques.
* Mantener el sistema de respaldo de energía funcional.</v>
      </c>
      <c r="R16" s="341" t="s">
        <v>730</v>
      </c>
      <c r="S16" s="341" t="s">
        <v>727</v>
      </c>
      <c r="T16" s="341" t="s">
        <v>733</v>
      </c>
      <c r="U16" s="341" t="s">
        <v>732</v>
      </c>
      <c r="V16" s="193" t="s">
        <v>336</v>
      </c>
      <c r="W16" s="15" t="s">
        <v>848</v>
      </c>
      <c r="X16" s="337">
        <v>45291</v>
      </c>
      <c r="Y16" s="341">
        <v>3</v>
      </c>
    </row>
    <row r="17" spans="1:25" s="155" customFormat="1" ht="67.5" customHeight="1" x14ac:dyDescent="0.2">
      <c r="A17" s="347"/>
      <c r="B17" s="347"/>
      <c r="C17" s="347"/>
      <c r="D17" s="347"/>
      <c r="E17" s="347"/>
      <c r="F17" s="347"/>
      <c r="G17" s="347"/>
      <c r="H17" s="347"/>
      <c r="I17" s="347"/>
      <c r="J17" s="347"/>
      <c r="K17" s="509"/>
      <c r="L17" s="347"/>
      <c r="M17" s="438"/>
      <c r="N17" s="347"/>
      <c r="O17" s="347"/>
      <c r="P17" s="347"/>
      <c r="Q17" s="347"/>
      <c r="R17" s="342"/>
      <c r="S17" s="342"/>
      <c r="T17" s="342"/>
      <c r="U17" s="342"/>
      <c r="V17" s="193" t="s">
        <v>222</v>
      </c>
      <c r="W17" s="183" t="s">
        <v>734</v>
      </c>
      <c r="X17" s="338"/>
      <c r="Y17" s="347"/>
    </row>
    <row r="18" spans="1:25" s="155" customFormat="1" ht="37.5" customHeight="1" x14ac:dyDescent="0.2">
      <c r="A18" s="347"/>
      <c r="B18" s="347"/>
      <c r="C18" s="347"/>
      <c r="D18" s="347"/>
      <c r="E18" s="347"/>
      <c r="F18" s="347"/>
      <c r="G18" s="347"/>
      <c r="H18" s="347"/>
      <c r="I18" s="347"/>
      <c r="J18" s="347"/>
      <c r="K18" s="509"/>
      <c r="L18" s="347"/>
      <c r="M18" s="438"/>
      <c r="N18" s="347"/>
      <c r="O18" s="347"/>
      <c r="P18" s="347"/>
      <c r="Q18" s="347"/>
      <c r="R18" s="341" t="s">
        <v>731</v>
      </c>
      <c r="S18" s="341" t="s">
        <v>727</v>
      </c>
      <c r="T18" s="341" t="s">
        <v>849</v>
      </c>
      <c r="U18" s="341" t="s">
        <v>877</v>
      </c>
      <c r="V18" s="193" t="s">
        <v>336</v>
      </c>
      <c r="W18" s="252" t="s">
        <v>878</v>
      </c>
      <c r="X18" s="337">
        <v>45291</v>
      </c>
      <c r="Y18" s="347"/>
    </row>
    <row r="19" spans="1:25" s="155" customFormat="1" ht="37.5" customHeight="1" x14ac:dyDescent="0.2">
      <c r="A19" s="347"/>
      <c r="B19" s="347"/>
      <c r="C19" s="347"/>
      <c r="D19" s="347"/>
      <c r="E19" s="347"/>
      <c r="F19" s="347"/>
      <c r="G19" s="347"/>
      <c r="H19" s="347"/>
      <c r="I19" s="347"/>
      <c r="J19" s="347"/>
      <c r="K19" s="509"/>
      <c r="L19" s="347"/>
      <c r="M19" s="438"/>
      <c r="N19" s="347"/>
      <c r="O19" s="347"/>
      <c r="P19" s="347"/>
      <c r="Q19" s="347"/>
      <c r="R19" s="347"/>
      <c r="S19" s="347"/>
      <c r="T19" s="347"/>
      <c r="U19" s="347"/>
      <c r="V19" s="193" t="s">
        <v>337</v>
      </c>
      <c r="W19" s="253" t="s">
        <v>879</v>
      </c>
      <c r="X19" s="345"/>
      <c r="Y19" s="347"/>
    </row>
    <row r="20" spans="1:25" s="155" customFormat="1" ht="37.5" customHeight="1" x14ac:dyDescent="0.2">
      <c r="A20" s="342"/>
      <c r="B20" s="342"/>
      <c r="C20" s="342"/>
      <c r="D20" s="342"/>
      <c r="E20" s="342"/>
      <c r="F20" s="342"/>
      <c r="G20" s="342"/>
      <c r="H20" s="342"/>
      <c r="I20" s="342"/>
      <c r="J20" s="342"/>
      <c r="K20" s="510"/>
      <c r="L20" s="342"/>
      <c r="M20" s="395"/>
      <c r="N20" s="342"/>
      <c r="O20" s="342"/>
      <c r="P20" s="342"/>
      <c r="Q20" s="342"/>
      <c r="R20" s="342"/>
      <c r="S20" s="342"/>
      <c r="T20" s="342"/>
      <c r="U20" s="342"/>
      <c r="V20" s="193" t="s">
        <v>222</v>
      </c>
      <c r="W20" s="254" t="s">
        <v>880</v>
      </c>
      <c r="X20" s="338"/>
      <c r="Y20" s="342"/>
    </row>
    <row r="21" spans="1:25" s="155" customFormat="1" ht="69.75" customHeight="1" x14ac:dyDescent="0.2">
      <c r="A21" s="341" t="str">
        <f>+'Hoja 5. Riesgo Residual'!A13</f>
        <v>Todos los procesos</v>
      </c>
      <c r="B21" s="341" t="str">
        <f>+'Hoja 5. Riesgo Residual'!B13</f>
        <v>Pérdida de disponibilidad en los aplicativos de la corporación por daños y/o defectos  y/o errores durante desarrollo de aplicativos y en el flujo de procesos al interior de los aplicativos o por daños por software malintencionado</v>
      </c>
      <c r="C21" s="341" t="str">
        <f>+'Hoja 5. Riesgo Residual'!C13</f>
        <v>La pérdida de diisponibilidad causa retrasos en los procesos y actividades realizadas por fuera del aplicativo.</v>
      </c>
      <c r="D21" s="341" t="str">
        <f>+'Hoja 5. Riesgo Residual'!D13</f>
        <v>Pérdida de la disponibilidad
Pérdida de la Integridad</v>
      </c>
      <c r="E21" s="341" t="str">
        <f>+'Hoja 5. Riesgo Residual'!E13</f>
        <v>Fallas tecnológicas</v>
      </c>
      <c r="F21" s="341" t="str">
        <f>+'Hoja 2. Identificación Riesgos'!B13</f>
        <v>* Problemas con el software 
* Errores Humanos
* Rotación de personal que conoce el modelo operativo que soporta el sistema de información sin la debida inducción en el cargo.   
* Cambio de priorización de actividades propias del área solicitante del desarrollo software.   
* Brechas entre la operación real y el modelo operativo previsto para el sistema de información o desarrollo software.
* El área solicitante no participa en la etapa de especificación y pruebas de acuerdo a lo planificado.
* Desfase en la estimación de esfuerzo en las etapas del ciclo de desarrollo.
* Desfase en la estimación del alcance de los requerimientos.
* No contar con la documentación de lo procesos informáticos
* Pérdida de la información física o digital por parte de usuarios. 
* Contar con sistemas de información aislados.
* Información sensible en bases de datos fuera del servidor
* Fallas en la implementación de las políticas de manejo del Firewall,
* Mala gestión de contraseñas
* Medidas de seguridad insuficientes
* Accesos de funcionarios a la red corporativa desde redes externas no controladas.
* Accesos a la red corporativa desde equipos que no son de la corporación.</v>
      </c>
      <c r="G21" s="341" t="s">
        <v>817</v>
      </c>
      <c r="H21" s="341">
        <f>+'Hoja 3. Análisis de Riesgos'!F14</f>
        <v>3</v>
      </c>
      <c r="I21" s="341">
        <f>+'Hoja 3. Análisis de Riesgos'!G14</f>
        <v>2</v>
      </c>
      <c r="J21" s="341" t="str">
        <f>+'Hoja 3. Análisis de Riesgos'!H14</f>
        <v>Menor</v>
      </c>
      <c r="K21" s="508" t="str">
        <f>+'Hoja 3. Análisis de Riesgos'!I14</f>
        <v>* Capacitación a los funcionarios y contratistas sobre el manejo de la información
* Establecimiento de controles para instalación de software, descarga de archivos y/o restricciones de acceso a internet.
* Procedimientos documentados para el manejo de TI y seguridad de la Información.
* Proveedores realizan sus desarrollos y pruebas en ambientes de prueba.
* En contratos se exige la documentación de los procesos informáticos
* Campañas y desarrollos nuevos para incluir la información sensible en los aplicativos corporativos
* Capacitación a los funcionarios y contratistas en seguridad de la información</v>
      </c>
      <c r="L21" s="341" t="str">
        <f>+'Hoja 4. Evaluación de Riesgos '!J14</f>
        <v>* Capacitación a los funcionarios y contratistas sobre el manejo de la información
* Establecimiento de controles para instalación de software, descarga de archivos y/o restricciones de acceso a internet.
* Procedimientos documentados para el manejo de TI y seguridad de la Información.
* Proveedores realizan sus desarrollos y pruebas en ambientes de prueba.
* En contratos se exige la documentación de los procesos informáticos
* Campañas y desarrollos nuevos para incluir la información sensible en los aplicativos corporativos
* Capacitación a los funcionarios y contratistas en seguridad de la información</v>
      </c>
      <c r="M21" s="394" t="s">
        <v>626</v>
      </c>
      <c r="N21" s="341">
        <f>+'Hoja 5. Riesgo Residual'!G13</f>
        <v>2</v>
      </c>
      <c r="O21" s="341">
        <f>+'Hoja 5. Riesgo Residual'!H13</f>
        <v>2</v>
      </c>
      <c r="P21" s="341" t="str">
        <f>+'Hoja 5. Riesgo Residual'!I13</f>
        <v>Bajo</v>
      </c>
      <c r="Q21" s="341" t="str">
        <f>+'Hoja 5. Riesgo Residual'!J13</f>
        <v>* Capacitación a los funcionarios y contratistas sobre el manejo de la información
* Establecimiento de controles para instalación de software, descarga de archivos y/o restricciones de acceso a internet.
* Procedimientos documentados para el manejo de TI y seguridad de la Información.
* Proveedores realizan sus desarrollos y pruebas en ambientes de prueba.
* En contratos se exige la documentación de los procesos informáticos
* Campañas y desarrollos nuevos para incluir la información sensible en los aplicativos corporativos
* Capacitación a los funcionarios y contratistas en seguridad de la información</v>
      </c>
      <c r="R21" s="341" t="s">
        <v>740</v>
      </c>
      <c r="S21" s="341" t="s">
        <v>741</v>
      </c>
      <c r="T21" s="341" t="s">
        <v>850</v>
      </c>
      <c r="U21" s="341" t="s">
        <v>851</v>
      </c>
      <c r="V21" s="193" t="s">
        <v>336</v>
      </c>
      <c r="W21" s="15">
        <v>1</v>
      </c>
      <c r="X21" s="337">
        <v>45291</v>
      </c>
      <c r="Y21" s="341">
        <v>4</v>
      </c>
    </row>
    <row r="22" spans="1:25" s="155" customFormat="1" ht="69.75" customHeight="1" x14ac:dyDescent="0.2">
      <c r="A22" s="347"/>
      <c r="B22" s="347"/>
      <c r="C22" s="347"/>
      <c r="D22" s="347"/>
      <c r="E22" s="347"/>
      <c r="F22" s="347"/>
      <c r="G22" s="347"/>
      <c r="H22" s="347"/>
      <c r="I22" s="347"/>
      <c r="J22" s="347"/>
      <c r="K22" s="509"/>
      <c r="L22" s="347"/>
      <c r="M22" s="438"/>
      <c r="N22" s="347"/>
      <c r="O22" s="347"/>
      <c r="P22" s="347"/>
      <c r="Q22" s="347"/>
      <c r="R22" s="347"/>
      <c r="S22" s="347"/>
      <c r="T22" s="347"/>
      <c r="U22" s="347"/>
      <c r="V22" s="193" t="s">
        <v>337</v>
      </c>
      <c r="W22" s="253" t="s">
        <v>744</v>
      </c>
      <c r="X22" s="345"/>
      <c r="Y22" s="347"/>
    </row>
    <row r="23" spans="1:25" s="155" customFormat="1" ht="69.75" customHeight="1" x14ac:dyDescent="0.2">
      <c r="A23" s="347"/>
      <c r="B23" s="347"/>
      <c r="C23" s="347"/>
      <c r="D23" s="347"/>
      <c r="E23" s="347"/>
      <c r="F23" s="347"/>
      <c r="G23" s="347"/>
      <c r="H23" s="347"/>
      <c r="I23" s="347"/>
      <c r="J23" s="347"/>
      <c r="K23" s="509"/>
      <c r="L23" s="347"/>
      <c r="M23" s="438"/>
      <c r="N23" s="347"/>
      <c r="O23" s="347"/>
      <c r="P23" s="347"/>
      <c r="Q23" s="347"/>
      <c r="R23" s="342"/>
      <c r="S23" s="342"/>
      <c r="T23" s="342"/>
      <c r="U23" s="342"/>
      <c r="V23" s="193" t="s">
        <v>222</v>
      </c>
      <c r="W23" s="254" t="s">
        <v>745</v>
      </c>
      <c r="X23" s="338"/>
      <c r="Y23" s="347"/>
    </row>
    <row r="24" spans="1:25" s="155" customFormat="1" ht="69.75" customHeight="1" x14ac:dyDescent="0.2">
      <c r="A24" s="347"/>
      <c r="B24" s="347"/>
      <c r="C24" s="347"/>
      <c r="D24" s="347"/>
      <c r="E24" s="347"/>
      <c r="F24" s="347"/>
      <c r="G24" s="347"/>
      <c r="H24" s="347"/>
      <c r="I24" s="347"/>
      <c r="J24" s="347"/>
      <c r="K24" s="509"/>
      <c r="L24" s="347"/>
      <c r="M24" s="438"/>
      <c r="N24" s="347"/>
      <c r="O24" s="347"/>
      <c r="P24" s="347"/>
      <c r="Q24" s="347"/>
      <c r="R24" s="341" t="s">
        <v>746</v>
      </c>
      <c r="S24" s="341" t="s">
        <v>727</v>
      </c>
      <c r="T24" s="341" t="s">
        <v>748</v>
      </c>
      <c r="U24" s="341" t="s">
        <v>747</v>
      </c>
      <c r="V24" s="193" t="s">
        <v>336</v>
      </c>
      <c r="W24" s="15">
        <v>1</v>
      </c>
      <c r="X24" s="337">
        <v>45291</v>
      </c>
      <c r="Y24" s="347"/>
    </row>
    <row r="25" spans="1:25" s="155" customFormat="1" ht="69.75" customHeight="1" x14ac:dyDescent="0.2">
      <c r="A25" s="347"/>
      <c r="B25" s="347"/>
      <c r="C25" s="347"/>
      <c r="D25" s="347"/>
      <c r="E25" s="347"/>
      <c r="F25" s="347"/>
      <c r="G25" s="347"/>
      <c r="H25" s="347"/>
      <c r="I25" s="347"/>
      <c r="J25" s="347"/>
      <c r="K25" s="509"/>
      <c r="L25" s="347"/>
      <c r="M25" s="438"/>
      <c r="N25" s="347"/>
      <c r="O25" s="347"/>
      <c r="P25" s="347"/>
      <c r="Q25" s="347"/>
      <c r="R25" s="347"/>
      <c r="S25" s="347"/>
      <c r="T25" s="347"/>
      <c r="U25" s="347"/>
      <c r="V25" s="193" t="s">
        <v>337</v>
      </c>
      <c r="W25" s="253" t="s">
        <v>744</v>
      </c>
      <c r="X25" s="345"/>
      <c r="Y25" s="347"/>
    </row>
    <row r="26" spans="1:25" s="155" customFormat="1" ht="69.75" customHeight="1" x14ac:dyDescent="0.2">
      <c r="A26" s="342"/>
      <c r="B26" s="342"/>
      <c r="C26" s="342"/>
      <c r="D26" s="342"/>
      <c r="E26" s="342"/>
      <c r="F26" s="342"/>
      <c r="G26" s="342"/>
      <c r="H26" s="342"/>
      <c r="I26" s="342"/>
      <c r="J26" s="342"/>
      <c r="K26" s="510"/>
      <c r="L26" s="342"/>
      <c r="M26" s="395"/>
      <c r="N26" s="342"/>
      <c r="O26" s="342"/>
      <c r="P26" s="342"/>
      <c r="Q26" s="342"/>
      <c r="R26" s="342"/>
      <c r="S26" s="342"/>
      <c r="T26" s="342"/>
      <c r="U26" s="342"/>
      <c r="V26" s="193" t="s">
        <v>222</v>
      </c>
      <c r="W26" s="254" t="s">
        <v>745</v>
      </c>
      <c r="X26" s="338"/>
      <c r="Y26" s="342"/>
    </row>
    <row r="27" spans="1:25" s="155" customFormat="1" ht="41.25" customHeight="1" x14ac:dyDescent="0.2">
      <c r="A27" s="341" t="str">
        <f>+'Hoja 5. Riesgo Residual'!A14</f>
        <v>Todos los procesos</v>
      </c>
      <c r="B27" s="341" t="str">
        <f>+'Hoja 5. Riesgo Residual'!B14</f>
        <v>Manipulación indebida de la información.</v>
      </c>
      <c r="C27" s="341" t="str">
        <f>+'Hoja 5. Riesgo Residual'!C14</f>
        <v>La manipulación indebida puede causar hallazgos de entes de control y pérdida de confianza de los usuarios</v>
      </c>
      <c r="D27" s="341" t="str">
        <f>+'Hoja 5. Riesgo Residual'!D14</f>
        <v>Pérdida de la Integridad</v>
      </c>
      <c r="E27" s="341" t="str">
        <f>+'Hoja 5. Riesgo Residual'!E14</f>
        <v>Fallas tecnológicas</v>
      </c>
      <c r="F27" s="341" t="str">
        <f>+'Hoja 2. Identificación Riesgos'!B14</f>
        <v xml:space="preserve">* Falta de reporte
* Disponibilidad del aplicativo
* Malas prácticas en la gestión Ética - profesional.
* Intereses particulares.
* Uso indebido de la información
* No contar con políticas adecuadas para el directorio activo basado en roles y permisos.
* Inadecuado manejo y/o pérdida de la información física o digital por parte de usuarios.
*Borrado accidental o intencional de correos con información valiosa para la corporación.
* Pérdida o Robo de información por fallas en el control de acceso 
* Pérdida de la información física o digital por parte de usuarios. </v>
      </c>
      <c r="G27" s="341" t="s">
        <v>817</v>
      </c>
      <c r="H27" s="341">
        <f>+'Hoja 3. Análisis de Riesgos'!F15</f>
        <v>4</v>
      </c>
      <c r="I27" s="341">
        <f>+'Hoja 3. Análisis de Riesgos'!G15</f>
        <v>3</v>
      </c>
      <c r="J27" s="341" t="str">
        <f>+'Hoja 3. Análisis de Riesgos'!H15</f>
        <v>Alto</v>
      </c>
      <c r="K27" s="508" t="str">
        <f>+'Hoja 3. Análisis de Riesgos'!I15</f>
        <v>* Capacitación en seguridad de la información
* Código de Integridad
* Documentación de seguridad de la información
* Auditoría de control interno y organos de control
* Roles y permisos bien definidos
* Buzones de correo importante con buzón de copias.
* Herramientas de seguimiento al manejo de los correos
* Controles de acceso a sede central mediante contrato de vigilancia y control de llaves del centro de datos sólo por contratista de mesa de ayuda.</v>
      </c>
      <c r="L27" s="341" t="str">
        <f>+'Hoja 4. Evaluación de Riesgos '!J15</f>
        <v>* Capacitación en seguridad de la información
* Código de Integridad
* Documentación de seguridad de la información
* Auditoría de control interno y organos de control
* Roles y permisos bien definidos
* Buzones de correo importante con buzón de copias.
* Herramientas de seguimiento al manejo de los correos
* Controles de acceso a sede central mediante contrato de vigilancia y control de llaves del centro de datos sólo por contratista de mesa de ayuda.</v>
      </c>
      <c r="M27" s="394" t="s">
        <v>626</v>
      </c>
      <c r="N27" s="341">
        <f>+'Hoja 5. Riesgo Residual'!G14</f>
        <v>3</v>
      </c>
      <c r="O27" s="341">
        <f>+'Hoja 5. Riesgo Residual'!H14</f>
        <v>3</v>
      </c>
      <c r="P27" s="341" t="str">
        <f>+'Hoja 5. Riesgo Residual'!I14</f>
        <v>Menor</v>
      </c>
      <c r="Q27" s="341" t="str">
        <f>+'Hoja 5. Riesgo Residual'!J14</f>
        <v>* Capacitación en seguridad de la información
* Código de Integridad
* Documentación de seguridad de la información
* Auditoría de control interno y organos de control
* Roles y permisos bien definidos
* Buzones de correo importante con buzón de copias.
* Herramientas de seguimiento al manejo de los correos
* Controles de acceso a sede central mediante contrato de vigilancia y control de llaves del centro de datos sólo por contratista de mesa de ayuda.</v>
      </c>
      <c r="R27" s="341" t="s">
        <v>890</v>
      </c>
      <c r="S27" s="341" t="s">
        <v>727</v>
      </c>
      <c r="T27" s="341" t="s">
        <v>889</v>
      </c>
      <c r="U27" s="341" t="s">
        <v>790</v>
      </c>
      <c r="V27" s="193" t="s">
        <v>336</v>
      </c>
      <c r="W27" s="15">
        <v>1</v>
      </c>
      <c r="X27" s="337">
        <v>45291</v>
      </c>
      <c r="Y27" s="341">
        <v>5</v>
      </c>
    </row>
    <row r="28" spans="1:25" s="155" customFormat="1" ht="41.25" customHeight="1" x14ac:dyDescent="0.2">
      <c r="A28" s="347"/>
      <c r="B28" s="347"/>
      <c r="C28" s="347"/>
      <c r="D28" s="347"/>
      <c r="E28" s="347"/>
      <c r="F28" s="347"/>
      <c r="G28" s="347"/>
      <c r="H28" s="347"/>
      <c r="I28" s="347"/>
      <c r="J28" s="347"/>
      <c r="K28" s="509"/>
      <c r="L28" s="347"/>
      <c r="M28" s="438"/>
      <c r="N28" s="347"/>
      <c r="O28" s="347"/>
      <c r="P28" s="347"/>
      <c r="Q28" s="347"/>
      <c r="R28" s="347"/>
      <c r="S28" s="347"/>
      <c r="T28" s="347"/>
      <c r="U28" s="347"/>
      <c r="V28" s="193" t="s">
        <v>337</v>
      </c>
      <c r="W28" s="253" t="s">
        <v>744</v>
      </c>
      <c r="X28" s="345"/>
      <c r="Y28" s="347"/>
    </row>
    <row r="29" spans="1:25" s="155" customFormat="1" ht="41.25" customHeight="1" x14ac:dyDescent="0.2">
      <c r="A29" s="347"/>
      <c r="B29" s="347"/>
      <c r="C29" s="347"/>
      <c r="D29" s="347"/>
      <c r="E29" s="347"/>
      <c r="F29" s="347"/>
      <c r="G29" s="347"/>
      <c r="H29" s="347"/>
      <c r="I29" s="347"/>
      <c r="J29" s="347"/>
      <c r="K29" s="509"/>
      <c r="L29" s="347"/>
      <c r="M29" s="438"/>
      <c r="N29" s="347"/>
      <c r="O29" s="347"/>
      <c r="P29" s="347"/>
      <c r="Q29" s="347"/>
      <c r="R29" s="342"/>
      <c r="S29" s="342"/>
      <c r="T29" s="342"/>
      <c r="U29" s="342"/>
      <c r="V29" s="193" t="s">
        <v>222</v>
      </c>
      <c r="W29" s="254" t="s">
        <v>745</v>
      </c>
      <c r="X29" s="338"/>
      <c r="Y29" s="347"/>
    </row>
    <row r="30" spans="1:25" s="155" customFormat="1" ht="41.25" customHeight="1" x14ac:dyDescent="0.2">
      <c r="A30" s="347"/>
      <c r="B30" s="347"/>
      <c r="C30" s="347"/>
      <c r="D30" s="347"/>
      <c r="E30" s="347"/>
      <c r="F30" s="347"/>
      <c r="G30" s="347"/>
      <c r="H30" s="347"/>
      <c r="I30" s="347"/>
      <c r="J30" s="347"/>
      <c r="K30" s="509"/>
      <c r="L30" s="347"/>
      <c r="M30" s="438"/>
      <c r="N30" s="347"/>
      <c r="O30" s="347"/>
      <c r="P30" s="347"/>
      <c r="Q30" s="347"/>
      <c r="R30" s="341" t="s">
        <v>791</v>
      </c>
      <c r="S30" s="341" t="s">
        <v>727</v>
      </c>
      <c r="T30" s="341" t="s">
        <v>852</v>
      </c>
      <c r="U30" s="341" t="s">
        <v>853</v>
      </c>
      <c r="V30" s="193" t="s">
        <v>336</v>
      </c>
      <c r="W30" s="15" t="s">
        <v>794</v>
      </c>
      <c r="X30" s="337">
        <v>44228</v>
      </c>
      <c r="Y30" s="347"/>
    </row>
    <row r="31" spans="1:25" s="155" customFormat="1" ht="41.25" customHeight="1" x14ac:dyDescent="0.2">
      <c r="A31" s="347"/>
      <c r="B31" s="347"/>
      <c r="C31" s="347"/>
      <c r="D31" s="347"/>
      <c r="E31" s="347"/>
      <c r="F31" s="347"/>
      <c r="G31" s="347"/>
      <c r="H31" s="347"/>
      <c r="I31" s="347"/>
      <c r="J31" s="347"/>
      <c r="K31" s="509"/>
      <c r="L31" s="347"/>
      <c r="M31" s="438"/>
      <c r="N31" s="347"/>
      <c r="O31" s="347"/>
      <c r="P31" s="347"/>
      <c r="Q31" s="347"/>
      <c r="R31" s="347"/>
      <c r="S31" s="347"/>
      <c r="T31" s="347"/>
      <c r="U31" s="347"/>
      <c r="V31" s="193" t="s">
        <v>337</v>
      </c>
      <c r="W31" s="253" t="s">
        <v>795</v>
      </c>
      <c r="X31" s="345"/>
      <c r="Y31" s="347"/>
    </row>
    <row r="32" spans="1:25" s="155" customFormat="1" ht="66" customHeight="1" x14ac:dyDescent="0.2">
      <c r="A32" s="347"/>
      <c r="B32" s="347"/>
      <c r="C32" s="347"/>
      <c r="D32" s="347"/>
      <c r="E32" s="347"/>
      <c r="F32" s="347"/>
      <c r="G32" s="347"/>
      <c r="H32" s="347"/>
      <c r="I32" s="347"/>
      <c r="J32" s="347"/>
      <c r="K32" s="509"/>
      <c r="L32" s="347"/>
      <c r="M32" s="438"/>
      <c r="N32" s="347"/>
      <c r="O32" s="347"/>
      <c r="P32" s="347"/>
      <c r="Q32" s="347"/>
      <c r="R32" s="342"/>
      <c r="S32" s="342"/>
      <c r="T32" s="342"/>
      <c r="U32" s="342"/>
      <c r="V32" s="193" t="s">
        <v>222</v>
      </c>
      <c r="W32" s="254" t="s">
        <v>796</v>
      </c>
      <c r="X32" s="338"/>
      <c r="Y32" s="347"/>
    </row>
    <row r="33" spans="1:25" s="155" customFormat="1" ht="66" customHeight="1" x14ac:dyDescent="0.2">
      <c r="A33" s="347"/>
      <c r="B33" s="347"/>
      <c r="C33" s="347"/>
      <c r="D33" s="347"/>
      <c r="E33" s="347"/>
      <c r="F33" s="347"/>
      <c r="G33" s="347"/>
      <c r="H33" s="347"/>
      <c r="I33" s="347"/>
      <c r="J33" s="347"/>
      <c r="K33" s="509"/>
      <c r="L33" s="347"/>
      <c r="M33" s="438"/>
      <c r="N33" s="347"/>
      <c r="O33" s="347"/>
      <c r="P33" s="347"/>
      <c r="Q33" s="347"/>
      <c r="R33" s="341" t="s">
        <v>884</v>
      </c>
      <c r="S33" s="341" t="s">
        <v>727</v>
      </c>
      <c r="T33" s="341" t="s">
        <v>885</v>
      </c>
      <c r="U33" s="341" t="s">
        <v>886</v>
      </c>
      <c r="V33" s="193" t="s">
        <v>336</v>
      </c>
      <c r="W33" s="15" t="s">
        <v>887</v>
      </c>
      <c r="X33" s="337">
        <v>45291</v>
      </c>
      <c r="Y33" s="347"/>
    </row>
    <row r="34" spans="1:25" s="155" customFormat="1" ht="66" customHeight="1" x14ac:dyDescent="0.2">
      <c r="A34" s="342"/>
      <c r="B34" s="342"/>
      <c r="C34" s="342"/>
      <c r="D34" s="342"/>
      <c r="E34" s="342"/>
      <c r="F34" s="342"/>
      <c r="G34" s="342"/>
      <c r="H34" s="342"/>
      <c r="I34" s="342"/>
      <c r="J34" s="342"/>
      <c r="K34" s="510"/>
      <c r="L34" s="342"/>
      <c r="M34" s="395"/>
      <c r="N34" s="342"/>
      <c r="O34" s="342"/>
      <c r="P34" s="342"/>
      <c r="Q34" s="342"/>
      <c r="R34" s="342"/>
      <c r="S34" s="342"/>
      <c r="T34" s="342"/>
      <c r="U34" s="342"/>
      <c r="V34" s="193" t="s">
        <v>222</v>
      </c>
      <c r="W34" s="254" t="s">
        <v>888</v>
      </c>
      <c r="X34" s="338"/>
      <c r="Y34" s="342"/>
    </row>
  </sheetData>
  <sheetProtection insertRows="0" insertHyperlinks="0" autoFilter="0" pivotTables="0"/>
  <autoFilter ref="A9:X34" xr:uid="{4C1943AB-1C6E-4B9A-B614-1CCF4C140A6C}">
    <filterColumn colId="21" showButton="0"/>
  </autoFilter>
  <mergeCells count="153">
    <mergeCell ref="Y10:Y12"/>
    <mergeCell ref="Y13:Y15"/>
    <mergeCell ref="Y16:Y20"/>
    <mergeCell ref="Y21:Y26"/>
    <mergeCell ref="Y27:Y34"/>
    <mergeCell ref="I13:I15"/>
    <mergeCell ref="J13:J15"/>
    <mergeCell ref="L13:L15"/>
    <mergeCell ref="N13:N15"/>
    <mergeCell ref="O13:O15"/>
    <mergeCell ref="M13:M15"/>
    <mergeCell ref="X16:X17"/>
    <mergeCell ref="X18:X20"/>
    <mergeCell ref="X10:X12"/>
    <mergeCell ref="U10:U12"/>
    <mergeCell ref="Q16:Q20"/>
    <mergeCell ref="R13:R15"/>
    <mergeCell ref="S13:S15"/>
    <mergeCell ref="T13:T15"/>
    <mergeCell ref="U13:U15"/>
    <mergeCell ref="X13:X15"/>
    <mergeCell ref="R18:R20"/>
    <mergeCell ref="S18:S20"/>
    <mergeCell ref="T18:T20"/>
    <mergeCell ref="A13:A15"/>
    <mergeCell ref="D13:D15"/>
    <mergeCell ref="E13:E15"/>
    <mergeCell ref="F13:F15"/>
    <mergeCell ref="H13:H15"/>
    <mergeCell ref="B13:B15"/>
    <mergeCell ref="G13:G15"/>
    <mergeCell ref="C13:C15"/>
    <mergeCell ref="K13:K15"/>
    <mergeCell ref="B1:H1"/>
    <mergeCell ref="B2:H2"/>
    <mergeCell ref="I10:I12"/>
    <mergeCell ref="J10:J12"/>
    <mergeCell ref="L10:L12"/>
    <mergeCell ref="N10:N12"/>
    <mergeCell ref="O10:O12"/>
    <mergeCell ref="A10:A12"/>
    <mergeCell ref="D10:D12"/>
    <mergeCell ref="E10:E12"/>
    <mergeCell ref="F10:F12"/>
    <mergeCell ref="H10:H12"/>
    <mergeCell ref="B10:B12"/>
    <mergeCell ref="G10:G12"/>
    <mergeCell ref="C10:C12"/>
    <mergeCell ref="K10:K12"/>
    <mergeCell ref="B3:H3"/>
    <mergeCell ref="E5:H5"/>
    <mergeCell ref="I5:K5"/>
    <mergeCell ref="M10:M12"/>
    <mergeCell ref="M5:T5"/>
    <mergeCell ref="R8:R9"/>
    <mergeCell ref="A7:X7"/>
    <mergeCell ref="A8:A9"/>
    <mergeCell ref="U8:W8"/>
    <mergeCell ref="X8:X9"/>
    <mergeCell ref="V9:W9"/>
    <mergeCell ref="T8:T9"/>
    <mergeCell ref="S8:S9"/>
    <mergeCell ref="B8:G8"/>
    <mergeCell ref="H8:K8"/>
    <mergeCell ref="L8:M8"/>
    <mergeCell ref="N8:Q8"/>
    <mergeCell ref="U18:U20"/>
    <mergeCell ref="L21:L26"/>
    <mergeCell ref="R30:R32"/>
    <mergeCell ref="S30:S32"/>
    <mergeCell ref="N21:N26"/>
    <mergeCell ref="P10:P12"/>
    <mergeCell ref="Q10:Q12"/>
    <mergeCell ref="R10:R12"/>
    <mergeCell ref="S10:S12"/>
    <mergeCell ref="T10:T12"/>
    <mergeCell ref="P13:P15"/>
    <mergeCell ref="Q13:Q15"/>
    <mergeCell ref="M16:M20"/>
    <mergeCell ref="M21:M26"/>
    <mergeCell ref="M27:M34"/>
    <mergeCell ref="A16:A20"/>
    <mergeCell ref="H16:H20"/>
    <mergeCell ref="I16:I20"/>
    <mergeCell ref="J16:J20"/>
    <mergeCell ref="A21:A26"/>
    <mergeCell ref="B21:B26"/>
    <mergeCell ref="B27:B34"/>
    <mergeCell ref="S33:S34"/>
    <mergeCell ref="T33:T34"/>
    <mergeCell ref="T30:T32"/>
    <mergeCell ref="B16:B20"/>
    <mergeCell ref="G16:G20"/>
    <mergeCell ref="G21:G26"/>
    <mergeCell ref="G27:G34"/>
    <mergeCell ref="C16:C20"/>
    <mergeCell ref="C21:C26"/>
    <mergeCell ref="C27:C34"/>
    <mergeCell ref="K16:K20"/>
    <mergeCell ref="K21:K26"/>
    <mergeCell ref="K27:K34"/>
    <mergeCell ref="L16:L20"/>
    <mergeCell ref="D21:D26"/>
    <mergeCell ref="E21:E26"/>
    <mergeCell ref="F21:F26"/>
    <mergeCell ref="D16:D20"/>
    <mergeCell ref="E16:E20"/>
    <mergeCell ref="F16:F20"/>
    <mergeCell ref="P21:P26"/>
    <mergeCell ref="Q21:Q26"/>
    <mergeCell ref="R21:R23"/>
    <mergeCell ref="S21:S23"/>
    <mergeCell ref="T21:T23"/>
    <mergeCell ref="U21:U23"/>
    <mergeCell ref="R24:R26"/>
    <mergeCell ref="S24:S26"/>
    <mergeCell ref="T24:T26"/>
    <mergeCell ref="U24:U26"/>
    <mergeCell ref="O21:O26"/>
    <mergeCell ref="P16:P20"/>
    <mergeCell ref="R16:R17"/>
    <mergeCell ref="S16:S17"/>
    <mergeCell ref="T16:T17"/>
    <mergeCell ref="U16:U17"/>
    <mergeCell ref="N16:N20"/>
    <mergeCell ref="O16:O20"/>
    <mergeCell ref="H21:H26"/>
    <mergeCell ref="I21:I26"/>
    <mergeCell ref="J21:J26"/>
    <mergeCell ref="X21:X23"/>
    <mergeCell ref="X24:X26"/>
    <mergeCell ref="A27:A34"/>
    <mergeCell ref="D27:D34"/>
    <mergeCell ref="E27:E34"/>
    <mergeCell ref="F27:F34"/>
    <mergeCell ref="H27:H34"/>
    <mergeCell ref="I27:I34"/>
    <mergeCell ref="J27:J34"/>
    <mergeCell ref="L27:L34"/>
    <mergeCell ref="N27:N34"/>
    <mergeCell ref="O27:O34"/>
    <mergeCell ref="P27:P34"/>
    <mergeCell ref="Q27:Q34"/>
    <mergeCell ref="R27:R29"/>
    <mergeCell ref="R33:R34"/>
    <mergeCell ref="S27:S29"/>
    <mergeCell ref="T27:T29"/>
    <mergeCell ref="U27:U29"/>
    <mergeCell ref="U33:U34"/>
    <mergeCell ref="X27:X29"/>
    <mergeCell ref="X33:X34"/>
    <mergeCell ref="U30:U32"/>
    <mergeCell ref="X30:X32"/>
  </mergeCells>
  <pageMargins left="0.15748031496062992" right="0.15748031496062992" top="0.74803149606299213" bottom="0.74803149606299213" header="0.31496062992125984" footer="0.31496062992125984"/>
  <pageSetup paperSize="5" scale="42" fitToHeight="0" orientation="landscape" r:id="rId1"/>
  <headerFooter differentFirst="1" alignWithMargins="0">
    <oddFooter>&amp;CR-MJ-10
Hoja 1. Análisis Contexto Estratégico
Versión 09
Página &amp;P de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78C60-FF3F-434B-A8F3-E50475D13F66}">
  <dimension ref="A1:Y35"/>
  <sheetViews>
    <sheetView tabSelected="1" topLeftCell="C1" zoomScale="90" zoomScaleNormal="90" workbookViewId="0">
      <pane xSplit="1" ySplit="9" topLeftCell="D28" activePane="bottomRight" state="frozen"/>
      <selection activeCell="C1" sqref="C1"/>
      <selection pane="topRight" activeCell="D1" sqref="D1"/>
      <selection pane="bottomLeft" activeCell="C10" sqref="C10"/>
      <selection pane="bottomRight" activeCell="H35" sqref="H35"/>
    </sheetView>
  </sheetViews>
  <sheetFormatPr baseColWidth="10" defaultRowHeight="12.75" x14ac:dyDescent="0.2"/>
  <cols>
    <col min="1" max="1" width="23.28515625" style="158" customWidth="1"/>
    <col min="2" max="2" width="34.140625" style="158" customWidth="1"/>
    <col min="3" max="3" width="42.28515625" style="158" customWidth="1"/>
    <col min="4" max="4" width="33.85546875" style="158" customWidth="1"/>
    <col min="5" max="5" width="9" style="158" customWidth="1"/>
    <col min="6" max="6" width="23.28515625" style="158" customWidth="1"/>
    <col min="7" max="7" width="12.7109375" style="158" customWidth="1"/>
    <col min="8" max="8" width="18.42578125" style="334" customWidth="1"/>
    <col min="9" max="9" width="14" style="158" customWidth="1"/>
    <col min="10" max="10" width="41.7109375" style="155" customWidth="1"/>
  </cols>
  <sheetData>
    <row r="1" spans="1:25" s="216" customFormat="1" ht="18.75" hidden="1" customHeight="1" x14ac:dyDescent="0.2">
      <c r="B1" s="366" t="s">
        <v>588</v>
      </c>
      <c r="C1" s="366"/>
      <c r="D1" s="366"/>
      <c r="E1" s="366"/>
      <c r="F1" s="366"/>
      <c r="G1" s="366"/>
      <c r="H1" s="366"/>
      <c r="J1" s="261"/>
      <c r="L1" s="259"/>
      <c r="M1" s="259"/>
      <c r="S1" s="259"/>
    </row>
    <row r="2" spans="1:25" s="216" customFormat="1" ht="15.75" hidden="1" customHeight="1" x14ac:dyDescent="0.2">
      <c r="B2" s="366" t="s">
        <v>0</v>
      </c>
      <c r="C2" s="366"/>
      <c r="D2" s="366"/>
      <c r="E2" s="366"/>
      <c r="F2" s="366"/>
      <c r="G2" s="366"/>
      <c r="H2" s="366"/>
      <c r="J2" s="261"/>
      <c r="L2" s="259"/>
      <c r="M2" s="259"/>
      <c r="S2" s="259"/>
    </row>
    <row r="3" spans="1:25" s="216" customFormat="1" ht="24" hidden="1" customHeight="1" x14ac:dyDescent="0.2">
      <c r="B3" s="367" t="s">
        <v>801</v>
      </c>
      <c r="C3" s="367"/>
      <c r="D3" s="367"/>
      <c r="E3" s="367"/>
      <c r="F3" s="367"/>
      <c r="G3" s="367"/>
      <c r="H3" s="367"/>
      <c r="J3" s="261"/>
      <c r="L3" s="259"/>
      <c r="M3" s="259"/>
      <c r="S3" s="259"/>
    </row>
    <row r="4" spans="1:25" s="216" customFormat="1" ht="12" hidden="1" customHeight="1" x14ac:dyDescent="0.2">
      <c r="B4" s="319"/>
      <c r="C4" s="319"/>
      <c r="D4" s="319"/>
      <c r="E4" s="326"/>
      <c r="F4" s="326"/>
      <c r="G4" s="326"/>
      <c r="H4" s="332"/>
      <c r="I4" s="317"/>
      <c r="J4" s="313"/>
      <c r="K4" s="313"/>
      <c r="L4" s="259"/>
      <c r="M4" s="259"/>
      <c r="S4" s="259"/>
      <c r="Y4" s="317"/>
    </row>
    <row r="5" spans="1:25" s="216" customFormat="1" ht="12.75" customHeight="1" x14ac:dyDescent="0.2">
      <c r="A5" s="314" t="s">
        <v>22</v>
      </c>
      <c r="B5" s="320">
        <f>+'[1]Hoja 5. Riesgo Residual'!B5</f>
        <v>2022</v>
      </c>
      <c r="C5" s="368" t="s">
        <v>23</v>
      </c>
      <c r="D5" s="368"/>
      <c r="E5" s="368"/>
      <c r="F5" s="369">
        <v>45016</v>
      </c>
      <c r="G5" s="369"/>
      <c r="H5" s="333" t="s">
        <v>820</v>
      </c>
      <c r="I5" s="259" t="s">
        <v>893</v>
      </c>
      <c r="J5" s="261"/>
      <c r="O5" s="321"/>
      <c r="S5" s="259"/>
    </row>
    <row r="6" spans="1:25" s="158" customFormat="1" x14ac:dyDescent="0.2">
      <c r="D6" s="255"/>
      <c r="H6" s="334"/>
      <c r="I6" s="370" t="s">
        <v>904</v>
      </c>
      <c r="J6" s="370"/>
      <c r="K6" s="370"/>
      <c r="L6" s="370"/>
      <c r="N6" s="4"/>
      <c r="O6" s="155"/>
      <c r="P6" s="155"/>
      <c r="Q6" s="155"/>
      <c r="R6" s="155"/>
      <c r="S6" s="155"/>
      <c r="T6" s="155"/>
      <c r="U6" s="155"/>
      <c r="Y6" s="155"/>
    </row>
    <row r="7" spans="1:25" x14ac:dyDescent="0.2">
      <c r="A7"/>
      <c r="B7"/>
      <c r="C7"/>
      <c r="D7"/>
      <c r="E7"/>
      <c r="F7"/>
      <c r="G7"/>
      <c r="H7" s="335"/>
      <c r="I7"/>
      <c r="J7" s="304"/>
    </row>
    <row r="8" spans="1:25" ht="12.75" customHeight="1" x14ac:dyDescent="0.2">
      <c r="A8" s="361" t="s">
        <v>815</v>
      </c>
      <c r="B8" s="362" t="s">
        <v>20</v>
      </c>
      <c r="C8" s="362" t="s">
        <v>21</v>
      </c>
      <c r="D8" s="357" t="s">
        <v>49</v>
      </c>
      <c r="E8" s="357"/>
      <c r="F8" s="357"/>
      <c r="G8" s="364" t="s">
        <v>50</v>
      </c>
      <c r="H8" s="365" t="s">
        <v>894</v>
      </c>
      <c r="I8" s="356" t="s">
        <v>895</v>
      </c>
      <c r="J8" s="356" t="s">
        <v>896</v>
      </c>
    </row>
    <row r="9" spans="1:25" x14ac:dyDescent="0.2">
      <c r="A9" s="361"/>
      <c r="B9" s="362"/>
      <c r="C9" s="363"/>
      <c r="D9" s="257" t="s">
        <v>49</v>
      </c>
      <c r="E9" s="357" t="s">
        <v>51</v>
      </c>
      <c r="F9" s="357"/>
      <c r="G9" s="364"/>
      <c r="H9" s="365"/>
      <c r="I9" s="356"/>
      <c r="J9" s="356"/>
    </row>
    <row r="10" spans="1:25" x14ac:dyDescent="0.2">
      <c r="A10" s="341" t="s">
        <v>724</v>
      </c>
      <c r="B10" s="341" t="s">
        <v>727</v>
      </c>
      <c r="C10" s="341" t="s">
        <v>725</v>
      </c>
      <c r="D10" s="341" t="s">
        <v>798</v>
      </c>
      <c r="E10" s="193" t="s">
        <v>336</v>
      </c>
      <c r="F10" s="15" t="s">
        <v>897</v>
      </c>
      <c r="G10" s="337">
        <v>45291</v>
      </c>
      <c r="H10" s="358">
        <v>0.44</v>
      </c>
      <c r="I10" s="337">
        <v>45016</v>
      </c>
      <c r="J10" s="339" t="s">
        <v>905</v>
      </c>
    </row>
    <row r="11" spans="1:25" x14ac:dyDescent="0.2">
      <c r="A11" s="347"/>
      <c r="B11" s="347"/>
      <c r="C11" s="347"/>
      <c r="D11" s="347"/>
      <c r="E11" s="193" t="s">
        <v>337</v>
      </c>
      <c r="F11" s="242" t="s">
        <v>898</v>
      </c>
      <c r="G11" s="345"/>
      <c r="H11" s="359"/>
      <c r="I11" s="345"/>
      <c r="J11" s="346"/>
    </row>
    <row r="12" spans="1:25" x14ac:dyDescent="0.2">
      <c r="A12" s="342"/>
      <c r="B12" s="342"/>
      <c r="C12" s="342"/>
      <c r="D12" s="342"/>
      <c r="E12" s="193" t="s">
        <v>222</v>
      </c>
      <c r="F12" s="183" t="s">
        <v>726</v>
      </c>
      <c r="G12" s="338"/>
      <c r="H12" s="360"/>
      <c r="I12" s="338"/>
      <c r="J12" s="340"/>
    </row>
    <row r="13" spans="1:25" x14ac:dyDescent="0.2">
      <c r="A13" s="341" t="s">
        <v>728</v>
      </c>
      <c r="B13" s="341" t="s">
        <v>727</v>
      </c>
      <c r="C13" s="341" t="s">
        <v>729</v>
      </c>
      <c r="D13" s="341" t="s">
        <v>847</v>
      </c>
      <c r="E13" s="193" t="s">
        <v>336</v>
      </c>
      <c r="F13" s="15" t="s">
        <v>897</v>
      </c>
      <c r="G13" s="337">
        <v>45291</v>
      </c>
      <c r="H13" s="353">
        <v>0.6</v>
      </c>
      <c r="I13" s="337">
        <v>45016</v>
      </c>
      <c r="J13" s="339" t="s">
        <v>906</v>
      </c>
    </row>
    <row r="14" spans="1:25" x14ac:dyDescent="0.2">
      <c r="A14" s="347"/>
      <c r="B14" s="347"/>
      <c r="C14" s="347"/>
      <c r="D14" s="347"/>
      <c r="E14" s="193" t="s">
        <v>337</v>
      </c>
      <c r="F14" s="242" t="s">
        <v>898</v>
      </c>
      <c r="G14" s="345"/>
      <c r="H14" s="354"/>
      <c r="I14" s="345"/>
      <c r="J14" s="346"/>
    </row>
    <row r="15" spans="1:25" x14ac:dyDescent="0.2">
      <c r="A15" s="342"/>
      <c r="B15" s="342"/>
      <c r="C15" s="342"/>
      <c r="D15" s="342"/>
      <c r="E15" s="193" t="s">
        <v>222</v>
      </c>
      <c r="F15" s="183" t="s">
        <v>726</v>
      </c>
      <c r="G15" s="338"/>
      <c r="H15" s="355"/>
      <c r="I15" s="338"/>
      <c r="J15" s="340"/>
    </row>
    <row r="16" spans="1:25" ht="51" x14ac:dyDescent="0.2">
      <c r="A16" s="341" t="s">
        <v>730</v>
      </c>
      <c r="B16" s="341" t="s">
        <v>727</v>
      </c>
      <c r="C16" s="341" t="s">
        <v>733</v>
      </c>
      <c r="D16" s="341" t="s">
        <v>732</v>
      </c>
      <c r="E16" s="193" t="s">
        <v>336</v>
      </c>
      <c r="F16" s="15" t="s">
        <v>848</v>
      </c>
      <c r="G16" s="337">
        <v>45291</v>
      </c>
      <c r="H16" s="351">
        <v>1</v>
      </c>
      <c r="I16" s="337">
        <v>45016</v>
      </c>
      <c r="J16" s="339" t="s">
        <v>899</v>
      </c>
    </row>
    <row r="17" spans="1:10" ht="55.5" customHeight="1" x14ac:dyDescent="0.2">
      <c r="A17" s="342"/>
      <c r="B17" s="342"/>
      <c r="C17" s="342"/>
      <c r="D17" s="342"/>
      <c r="E17" s="193" t="s">
        <v>222</v>
      </c>
      <c r="F17" s="183" t="s">
        <v>734</v>
      </c>
      <c r="G17" s="338"/>
      <c r="H17" s="352"/>
      <c r="I17" s="338"/>
      <c r="J17" s="340"/>
    </row>
    <row r="18" spans="1:10" ht="30.75" customHeight="1" x14ac:dyDescent="0.2">
      <c r="A18" s="341" t="s">
        <v>731</v>
      </c>
      <c r="B18" s="341" t="s">
        <v>727</v>
      </c>
      <c r="C18" s="341" t="s">
        <v>849</v>
      </c>
      <c r="D18" s="341" t="s">
        <v>877</v>
      </c>
      <c r="E18" s="193" t="s">
        <v>336</v>
      </c>
      <c r="F18" s="252" t="s">
        <v>737</v>
      </c>
      <c r="G18" s="337">
        <v>45291</v>
      </c>
      <c r="H18" s="534">
        <v>0.16666666666666699</v>
      </c>
      <c r="I18" s="337">
        <v>45016</v>
      </c>
      <c r="J18" s="339" t="s">
        <v>907</v>
      </c>
    </row>
    <row r="19" spans="1:10" ht="30.75" customHeight="1" x14ac:dyDescent="0.2">
      <c r="A19" s="347"/>
      <c r="B19" s="347"/>
      <c r="C19" s="347"/>
      <c r="D19" s="347"/>
      <c r="E19" s="193" t="s">
        <v>337</v>
      </c>
      <c r="F19" s="253" t="s">
        <v>738</v>
      </c>
      <c r="G19" s="345"/>
      <c r="H19" s="535"/>
      <c r="I19" s="345"/>
      <c r="J19" s="346"/>
    </row>
    <row r="20" spans="1:10" ht="30.75" customHeight="1" x14ac:dyDescent="0.2">
      <c r="A20" s="342"/>
      <c r="B20" s="342"/>
      <c r="C20" s="342"/>
      <c r="D20" s="342"/>
      <c r="E20" s="193" t="s">
        <v>222</v>
      </c>
      <c r="F20" s="254" t="s">
        <v>739</v>
      </c>
      <c r="G20" s="338"/>
      <c r="H20" s="536"/>
      <c r="I20" s="338"/>
      <c r="J20" s="340"/>
    </row>
    <row r="21" spans="1:10" ht="33" customHeight="1" x14ac:dyDescent="0.2">
      <c r="A21" s="341" t="s">
        <v>740</v>
      </c>
      <c r="B21" s="341" t="s">
        <v>741</v>
      </c>
      <c r="C21" s="341" t="s">
        <v>850</v>
      </c>
      <c r="D21" s="341" t="s">
        <v>851</v>
      </c>
      <c r="E21" s="193" t="s">
        <v>336</v>
      </c>
      <c r="F21" s="15">
        <v>1</v>
      </c>
      <c r="G21" s="337">
        <v>45291</v>
      </c>
      <c r="H21" s="343">
        <v>0.25</v>
      </c>
      <c r="I21" s="337">
        <v>45016</v>
      </c>
      <c r="J21" s="339" t="s">
        <v>908</v>
      </c>
    </row>
    <row r="22" spans="1:10" ht="33" customHeight="1" x14ac:dyDescent="0.2">
      <c r="A22" s="347"/>
      <c r="B22" s="347"/>
      <c r="C22" s="347"/>
      <c r="D22" s="347"/>
      <c r="E22" s="193" t="s">
        <v>337</v>
      </c>
      <c r="F22" s="253" t="s">
        <v>744</v>
      </c>
      <c r="G22" s="345"/>
      <c r="H22" s="537"/>
      <c r="I22" s="345"/>
      <c r="J22" s="346"/>
    </row>
    <row r="23" spans="1:10" ht="33" customHeight="1" x14ac:dyDescent="0.2">
      <c r="A23" s="342"/>
      <c r="B23" s="342"/>
      <c r="C23" s="342"/>
      <c r="D23" s="342"/>
      <c r="E23" s="193" t="s">
        <v>222</v>
      </c>
      <c r="F23" s="254" t="s">
        <v>909</v>
      </c>
      <c r="G23" s="338"/>
      <c r="H23" s="538"/>
      <c r="I23" s="338"/>
      <c r="J23" s="340"/>
    </row>
    <row r="24" spans="1:10" ht="21.75" customHeight="1" x14ac:dyDescent="0.2">
      <c r="A24" s="341" t="s">
        <v>746</v>
      </c>
      <c r="B24" s="341" t="s">
        <v>727</v>
      </c>
      <c r="C24" s="341" t="s">
        <v>748</v>
      </c>
      <c r="D24" s="341" t="s">
        <v>747</v>
      </c>
      <c r="E24" s="193" t="s">
        <v>336</v>
      </c>
      <c r="F24" s="15">
        <v>1</v>
      </c>
      <c r="G24" s="337">
        <v>45291</v>
      </c>
      <c r="H24" s="343">
        <v>0.25</v>
      </c>
      <c r="I24" s="337">
        <v>45016</v>
      </c>
      <c r="J24" s="339" t="s">
        <v>900</v>
      </c>
    </row>
    <row r="25" spans="1:10" ht="21.75" customHeight="1" x14ac:dyDescent="0.2">
      <c r="A25" s="347"/>
      <c r="B25" s="347"/>
      <c r="C25" s="347"/>
      <c r="D25" s="347"/>
      <c r="E25" s="193" t="s">
        <v>337</v>
      </c>
      <c r="F25" s="253" t="s">
        <v>744</v>
      </c>
      <c r="G25" s="345"/>
      <c r="H25" s="537"/>
      <c r="I25" s="345"/>
      <c r="J25" s="346"/>
    </row>
    <row r="26" spans="1:10" ht="21.75" customHeight="1" x14ac:dyDescent="0.2">
      <c r="A26" s="342"/>
      <c r="B26" s="342"/>
      <c r="C26" s="342"/>
      <c r="D26" s="342"/>
      <c r="E26" s="193" t="s">
        <v>222</v>
      </c>
      <c r="F26" s="254" t="s">
        <v>745</v>
      </c>
      <c r="G26" s="338"/>
      <c r="H26" s="538"/>
      <c r="I26" s="338"/>
      <c r="J26" s="340"/>
    </row>
    <row r="27" spans="1:10" x14ac:dyDescent="0.2">
      <c r="A27" s="341" t="s">
        <v>749</v>
      </c>
      <c r="B27" s="341" t="s">
        <v>613</v>
      </c>
      <c r="C27" s="341" t="s">
        <v>789</v>
      </c>
      <c r="D27" s="341" t="s">
        <v>790</v>
      </c>
      <c r="E27" s="193" t="s">
        <v>336</v>
      </c>
      <c r="F27" s="15">
        <v>1</v>
      </c>
      <c r="G27" s="337">
        <v>45291</v>
      </c>
      <c r="H27" s="343">
        <v>0.25</v>
      </c>
      <c r="I27" s="337">
        <v>45016</v>
      </c>
      <c r="J27" s="339" t="s">
        <v>910</v>
      </c>
    </row>
    <row r="28" spans="1:10" x14ac:dyDescent="0.2">
      <c r="A28" s="347"/>
      <c r="B28" s="347"/>
      <c r="C28" s="347"/>
      <c r="D28" s="347"/>
      <c r="E28" s="193" t="s">
        <v>337</v>
      </c>
      <c r="F28" s="253" t="s">
        <v>744</v>
      </c>
      <c r="G28" s="345"/>
      <c r="H28" s="537"/>
      <c r="I28" s="345"/>
      <c r="J28" s="346"/>
    </row>
    <row r="29" spans="1:10" x14ac:dyDescent="0.2">
      <c r="A29" s="342"/>
      <c r="B29" s="342"/>
      <c r="C29" s="342"/>
      <c r="D29" s="342"/>
      <c r="E29" s="193" t="s">
        <v>222</v>
      </c>
      <c r="F29" s="254" t="s">
        <v>745</v>
      </c>
      <c r="G29" s="338"/>
      <c r="H29" s="538"/>
      <c r="I29" s="338"/>
      <c r="J29" s="340"/>
    </row>
    <row r="30" spans="1:10" ht="25.5" x14ac:dyDescent="0.2">
      <c r="A30" s="341" t="s">
        <v>791</v>
      </c>
      <c r="B30" s="341" t="s">
        <v>613</v>
      </c>
      <c r="C30" s="341" t="s">
        <v>852</v>
      </c>
      <c r="D30" s="341" t="s">
        <v>853</v>
      </c>
      <c r="E30" s="193" t="s">
        <v>336</v>
      </c>
      <c r="F30" s="15" t="s">
        <v>794</v>
      </c>
      <c r="G30" s="337">
        <v>45291</v>
      </c>
      <c r="H30" s="348">
        <v>1</v>
      </c>
      <c r="I30" s="337">
        <v>45016</v>
      </c>
      <c r="J30" s="339" t="s">
        <v>901</v>
      </c>
    </row>
    <row r="31" spans="1:10" ht="25.5" x14ac:dyDescent="0.2">
      <c r="A31" s="347"/>
      <c r="B31" s="347"/>
      <c r="C31" s="347"/>
      <c r="D31" s="347"/>
      <c r="E31" s="193" t="s">
        <v>337</v>
      </c>
      <c r="F31" s="253" t="s">
        <v>795</v>
      </c>
      <c r="G31" s="345"/>
      <c r="H31" s="349"/>
      <c r="I31" s="345"/>
      <c r="J31" s="346"/>
    </row>
    <row r="32" spans="1:10" ht="25.5" x14ac:dyDescent="0.2">
      <c r="A32" s="342"/>
      <c r="B32" s="342"/>
      <c r="C32" s="342"/>
      <c r="D32" s="342"/>
      <c r="E32" s="193" t="s">
        <v>222</v>
      </c>
      <c r="F32" s="254" t="s">
        <v>796</v>
      </c>
      <c r="G32" s="338"/>
      <c r="H32" s="350"/>
      <c r="I32" s="338"/>
      <c r="J32" s="340"/>
    </row>
    <row r="33" spans="1:10" ht="49.5" customHeight="1" x14ac:dyDescent="0.2">
      <c r="A33" s="341" t="s">
        <v>750</v>
      </c>
      <c r="B33" s="341" t="s">
        <v>727</v>
      </c>
      <c r="C33" s="341" t="s">
        <v>886</v>
      </c>
      <c r="D33" s="341" t="s">
        <v>886</v>
      </c>
      <c r="E33" s="193" t="s">
        <v>336</v>
      </c>
      <c r="F33" s="15" t="s">
        <v>753</v>
      </c>
      <c r="G33" s="337">
        <v>45291</v>
      </c>
      <c r="H33" s="343">
        <v>0.5</v>
      </c>
      <c r="I33" s="337">
        <v>45016</v>
      </c>
      <c r="J33" s="339" t="s">
        <v>902</v>
      </c>
    </row>
    <row r="34" spans="1:10" ht="49.5" customHeight="1" x14ac:dyDescent="0.2">
      <c r="A34" s="342"/>
      <c r="B34" s="342"/>
      <c r="C34" s="342"/>
      <c r="D34" s="342"/>
      <c r="E34" s="193" t="s">
        <v>222</v>
      </c>
      <c r="F34" s="254" t="s">
        <v>754</v>
      </c>
      <c r="G34" s="338"/>
      <c r="H34" s="344"/>
      <c r="I34" s="338"/>
      <c r="J34" s="340"/>
    </row>
    <row r="35" spans="1:10" x14ac:dyDescent="0.2">
      <c r="G35" s="158" t="s">
        <v>903</v>
      </c>
      <c r="H35" s="336">
        <f>+AVERAGE(H10:H34)</f>
        <v>0.49518518518518523</v>
      </c>
    </row>
  </sheetData>
  <mergeCells count="87">
    <mergeCell ref="I6:L6"/>
    <mergeCell ref="B1:H1"/>
    <mergeCell ref="B2:H2"/>
    <mergeCell ref="B3:H3"/>
    <mergeCell ref="C5:E5"/>
    <mergeCell ref="F5:G5"/>
    <mergeCell ref="I8:I9"/>
    <mergeCell ref="J8:J9"/>
    <mergeCell ref="E9:F9"/>
    <mergeCell ref="A10:A12"/>
    <mergeCell ref="B10:B12"/>
    <mergeCell ref="C10:C12"/>
    <mergeCell ref="D10:D12"/>
    <mergeCell ref="G10:G12"/>
    <mergeCell ref="H10:H12"/>
    <mergeCell ref="I10:I12"/>
    <mergeCell ref="A8:A9"/>
    <mergeCell ref="B8:B9"/>
    <mergeCell ref="C8:C9"/>
    <mergeCell ref="D8:F8"/>
    <mergeCell ref="G8:G9"/>
    <mergeCell ref="H8:H9"/>
    <mergeCell ref="J10:J12"/>
    <mergeCell ref="A13:A15"/>
    <mergeCell ref="B13:B15"/>
    <mergeCell ref="C13:C15"/>
    <mergeCell ref="D13:D15"/>
    <mergeCell ref="G13:G15"/>
    <mergeCell ref="H13:H15"/>
    <mergeCell ref="I13:I15"/>
    <mergeCell ref="J13:J15"/>
    <mergeCell ref="I16:I17"/>
    <mergeCell ref="J16:J17"/>
    <mergeCell ref="A18:A20"/>
    <mergeCell ref="B18:B20"/>
    <mergeCell ref="C18:C20"/>
    <mergeCell ref="D18:D20"/>
    <mergeCell ref="G18:G20"/>
    <mergeCell ref="H18:H20"/>
    <mergeCell ref="I18:I20"/>
    <mergeCell ref="J18:J20"/>
    <mergeCell ref="A16:A17"/>
    <mergeCell ref="B16:B17"/>
    <mergeCell ref="C16:C17"/>
    <mergeCell ref="D16:D17"/>
    <mergeCell ref="G16:G17"/>
    <mergeCell ref="H16:H17"/>
    <mergeCell ref="I21:I23"/>
    <mergeCell ref="J21:J23"/>
    <mergeCell ref="A24:A26"/>
    <mergeCell ref="B24:B26"/>
    <mergeCell ref="C24:C26"/>
    <mergeCell ref="D24:D26"/>
    <mergeCell ref="G24:G26"/>
    <mergeCell ref="H24:H26"/>
    <mergeCell ref="I24:I26"/>
    <mergeCell ref="J24:J26"/>
    <mergeCell ref="A21:A23"/>
    <mergeCell ref="B21:B23"/>
    <mergeCell ref="C21:C23"/>
    <mergeCell ref="D21:D23"/>
    <mergeCell ref="G21:G23"/>
    <mergeCell ref="H21:H23"/>
    <mergeCell ref="I27:I29"/>
    <mergeCell ref="J27:J29"/>
    <mergeCell ref="A30:A32"/>
    <mergeCell ref="B30:B32"/>
    <mergeCell ref="C30:C32"/>
    <mergeCell ref="D30:D32"/>
    <mergeCell ref="G30:G32"/>
    <mergeCell ref="H30:H32"/>
    <mergeCell ref="I30:I32"/>
    <mergeCell ref="J30:J32"/>
    <mergeCell ref="A27:A29"/>
    <mergeCell ref="B27:B29"/>
    <mergeCell ref="C27:C29"/>
    <mergeCell ref="D27:D29"/>
    <mergeCell ref="G27:G29"/>
    <mergeCell ref="H27:H29"/>
    <mergeCell ref="I33:I34"/>
    <mergeCell ref="J33:J34"/>
    <mergeCell ref="A33:A34"/>
    <mergeCell ref="B33:B34"/>
    <mergeCell ref="C33:C34"/>
    <mergeCell ref="D33:D34"/>
    <mergeCell ref="G33:G34"/>
    <mergeCell ref="H33:H3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51374-35B5-47F0-B709-3BFD0089490E}">
  <sheetPr>
    <pageSetUpPr fitToPage="1"/>
  </sheetPr>
  <dimension ref="A1:K26"/>
  <sheetViews>
    <sheetView zoomScale="55" zoomScaleNormal="55" workbookViewId="0">
      <selection activeCell="I21" sqref="I21"/>
    </sheetView>
  </sheetViews>
  <sheetFormatPr baseColWidth="10" defaultRowHeight="15" x14ac:dyDescent="0.2"/>
  <cols>
    <col min="1" max="1" width="5.42578125" style="267" customWidth="1"/>
    <col min="2" max="2" width="7" style="267" customWidth="1"/>
    <col min="3" max="3" width="6.7109375" style="267" customWidth="1"/>
    <col min="4" max="4" width="4.7109375" style="268" customWidth="1"/>
    <col min="5" max="5" width="1" style="268" customWidth="1"/>
    <col min="6" max="10" width="25" style="269" customWidth="1"/>
    <col min="11" max="16384" width="11.42578125" style="267"/>
  </cols>
  <sheetData>
    <row r="1" spans="1:11" s="266" customFormat="1" ht="14.25" x14ac:dyDescent="0.2">
      <c r="A1" s="513"/>
      <c r="B1" s="513"/>
      <c r="C1" s="513"/>
      <c r="D1" s="513"/>
      <c r="E1" s="513"/>
      <c r="F1" s="513"/>
      <c r="G1" s="513"/>
      <c r="I1" s="513"/>
      <c r="J1" s="513"/>
      <c r="K1" s="513"/>
    </row>
    <row r="2" spans="1:11" s="266" customFormat="1" ht="14.25" x14ac:dyDescent="0.2">
      <c r="A2" s="513"/>
      <c r="B2" s="513"/>
      <c r="C2" s="513"/>
      <c r="D2" s="513"/>
      <c r="E2" s="513"/>
      <c r="F2" s="513"/>
      <c r="G2" s="513"/>
      <c r="I2" s="513"/>
      <c r="J2" s="513"/>
      <c r="K2" s="513"/>
    </row>
    <row r="4" spans="1:11" ht="15.75" thickBot="1" x14ac:dyDescent="0.25"/>
    <row r="5" spans="1:11" ht="28.5" thickBot="1" x14ac:dyDescent="0.4">
      <c r="B5" s="514" t="s">
        <v>766</v>
      </c>
      <c r="C5" s="515"/>
      <c r="D5" s="515"/>
      <c r="E5" s="515"/>
      <c r="F5" s="515"/>
      <c r="G5" s="515"/>
      <c r="H5" s="515"/>
      <c r="I5" s="515"/>
      <c r="J5" s="516"/>
      <c r="K5" s="270"/>
    </row>
    <row r="6" spans="1:11" ht="27.75" x14ac:dyDescent="0.2">
      <c r="B6" s="271"/>
      <c r="C6" s="271"/>
      <c r="D6" s="271"/>
      <c r="E6" s="271"/>
      <c r="F6" s="271"/>
      <c r="G6" s="271"/>
      <c r="H6" s="271"/>
      <c r="I6" s="271"/>
      <c r="J6" s="271"/>
      <c r="K6" s="271"/>
    </row>
    <row r="7" spans="1:11" s="270" customFormat="1" ht="26.25" x14ac:dyDescent="0.4">
      <c r="B7" s="517" t="s">
        <v>767</v>
      </c>
      <c r="C7" s="518"/>
      <c r="D7" s="518"/>
      <c r="E7" s="518"/>
      <c r="F7" s="518"/>
      <c r="G7" s="518"/>
      <c r="H7" s="518"/>
      <c r="I7" s="518"/>
      <c r="J7" s="519"/>
    </row>
    <row r="8" spans="1:11" ht="15.75" thickBot="1" x14ac:dyDescent="0.25"/>
    <row r="9" spans="1:11" ht="56.25" x14ac:dyDescent="0.2">
      <c r="B9" s="520" t="s">
        <v>10</v>
      </c>
      <c r="C9" s="272" t="s">
        <v>768</v>
      </c>
      <c r="D9" s="273">
        <v>5</v>
      </c>
      <c r="E9" s="274"/>
      <c r="F9" s="275"/>
      <c r="G9" s="276"/>
      <c r="H9" s="276"/>
      <c r="I9" s="277"/>
      <c r="J9" s="278"/>
    </row>
    <row r="10" spans="1:11" ht="28.5" x14ac:dyDescent="0.2">
      <c r="B10" s="521"/>
      <c r="C10" s="279" t="s">
        <v>45</v>
      </c>
      <c r="D10" s="280">
        <v>4</v>
      </c>
      <c r="E10" s="274"/>
      <c r="F10" s="281"/>
      <c r="G10" s="282"/>
      <c r="H10" s="283" t="s">
        <v>855</v>
      </c>
      <c r="I10" s="284"/>
      <c r="J10" s="285"/>
    </row>
    <row r="11" spans="1:11" ht="64.5" x14ac:dyDescent="0.2">
      <c r="B11" s="521"/>
      <c r="C11" s="286" t="s">
        <v>47</v>
      </c>
      <c r="D11" s="280">
        <v>3</v>
      </c>
      <c r="E11" s="274"/>
      <c r="F11" s="281"/>
      <c r="G11" s="282">
        <v>1</v>
      </c>
      <c r="H11" s="282">
        <v>3</v>
      </c>
      <c r="I11" s="283"/>
      <c r="J11" s="285"/>
    </row>
    <row r="12" spans="1:11" ht="32.25" x14ac:dyDescent="0.2">
      <c r="B12" s="521"/>
      <c r="C12" s="287" t="s">
        <v>669</v>
      </c>
      <c r="D12" s="280">
        <v>2</v>
      </c>
      <c r="E12" s="274"/>
      <c r="F12" s="281"/>
      <c r="G12" s="288"/>
      <c r="H12" s="282">
        <v>4</v>
      </c>
      <c r="I12" s="283"/>
      <c r="J12" s="285"/>
    </row>
    <row r="13" spans="1:11" ht="60.75" thickBot="1" x14ac:dyDescent="0.25">
      <c r="B13" s="521"/>
      <c r="C13" s="287" t="s">
        <v>769</v>
      </c>
      <c r="D13" s="280">
        <v>1</v>
      </c>
      <c r="E13" s="274"/>
      <c r="F13" s="289"/>
      <c r="G13" s="290"/>
      <c r="H13" s="290"/>
      <c r="I13" s="291"/>
      <c r="J13" s="285"/>
    </row>
    <row r="14" spans="1:11" customFormat="1" ht="13.5" thickBot="1" x14ac:dyDescent="0.25"/>
    <row r="15" spans="1:11" s="269" customFormat="1" x14ac:dyDescent="0.2">
      <c r="B15" s="292"/>
      <c r="C15" s="293"/>
      <c r="D15" s="294"/>
      <c r="E15" s="294"/>
      <c r="F15" s="295">
        <v>1</v>
      </c>
      <c r="G15" s="296">
        <v>2</v>
      </c>
      <c r="H15" s="296">
        <v>3</v>
      </c>
      <c r="I15" s="296">
        <v>4</v>
      </c>
      <c r="J15" s="296">
        <v>5</v>
      </c>
    </row>
    <row r="16" spans="1:11" s="269" customFormat="1" ht="15.75" x14ac:dyDescent="0.2">
      <c r="B16" s="293"/>
      <c r="C16" s="293"/>
      <c r="D16" s="297"/>
      <c r="E16" s="297"/>
      <c r="F16" s="298" t="s">
        <v>770</v>
      </c>
      <c r="G16" s="299" t="s">
        <v>222</v>
      </c>
      <c r="H16" s="300" t="s">
        <v>626</v>
      </c>
      <c r="I16" s="301" t="s">
        <v>336</v>
      </c>
      <c r="J16" s="302" t="s">
        <v>771</v>
      </c>
    </row>
    <row r="17" spans="2:10" ht="27" thickBot="1" x14ac:dyDescent="0.45">
      <c r="B17" s="303"/>
      <c r="C17" s="303"/>
      <c r="F17" s="511" t="s">
        <v>11</v>
      </c>
      <c r="G17" s="512"/>
      <c r="H17" s="512"/>
      <c r="I17" s="512"/>
      <c r="J17" s="512"/>
    </row>
    <row r="21" spans="2:10" ht="69.75" customHeight="1" x14ac:dyDescent="0.2"/>
    <row r="22" spans="2:10" ht="69.75" customHeight="1" x14ac:dyDescent="0.2"/>
    <row r="23" spans="2:10" ht="69.75" customHeight="1" x14ac:dyDescent="0.2"/>
    <row r="24" spans="2:10" ht="69.75" customHeight="1" x14ac:dyDescent="0.2"/>
    <row r="25" spans="2:10" ht="69.75" customHeight="1" x14ac:dyDescent="0.2"/>
    <row r="26" spans="2:10" ht="69.75" customHeight="1" x14ac:dyDescent="0.2"/>
  </sheetData>
  <mergeCells count="7">
    <mergeCell ref="F17:J17"/>
    <mergeCell ref="A1:G2"/>
    <mergeCell ref="I1:K1"/>
    <mergeCell ref="I2:K2"/>
    <mergeCell ref="B5:J5"/>
    <mergeCell ref="B7:J7"/>
    <mergeCell ref="B9:B13"/>
  </mergeCells>
  <pageMargins left="0.7" right="0.7" top="0.75" bottom="0.75" header="0.3" footer="0.3"/>
  <pageSetup scale="7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CB857-3A28-493C-B9CC-28700F79E5BC}">
  <sheetPr>
    <pageSetUpPr fitToPage="1"/>
  </sheetPr>
  <dimension ref="A1:K26"/>
  <sheetViews>
    <sheetView zoomScale="55" zoomScaleNormal="55" workbookViewId="0">
      <selection activeCell="H12" sqref="H12"/>
    </sheetView>
  </sheetViews>
  <sheetFormatPr baseColWidth="10" defaultRowHeight="15" x14ac:dyDescent="0.2"/>
  <cols>
    <col min="1" max="1" width="5.42578125" style="267" customWidth="1"/>
    <col min="2" max="2" width="7" style="267" customWidth="1"/>
    <col min="3" max="3" width="6.7109375" style="267" customWidth="1"/>
    <col min="4" max="4" width="4.7109375" style="268" customWidth="1"/>
    <col min="5" max="5" width="1" style="268" customWidth="1"/>
    <col min="6" max="10" width="25" style="269" customWidth="1"/>
    <col min="11" max="16384" width="11.42578125" style="267"/>
  </cols>
  <sheetData>
    <row r="1" spans="1:11" s="266" customFormat="1" ht="14.25" x14ac:dyDescent="0.2">
      <c r="A1" s="513"/>
      <c r="B1" s="513"/>
      <c r="C1" s="513"/>
      <c r="D1" s="513"/>
      <c r="E1" s="513"/>
      <c r="F1" s="513"/>
      <c r="G1" s="513"/>
      <c r="I1" s="513"/>
      <c r="J1" s="513"/>
      <c r="K1" s="513"/>
    </row>
    <row r="2" spans="1:11" s="266" customFormat="1" ht="14.25" x14ac:dyDescent="0.2">
      <c r="A2" s="513"/>
      <c r="B2" s="513"/>
      <c r="C2" s="513"/>
      <c r="D2" s="513"/>
      <c r="E2" s="513"/>
      <c r="F2" s="513"/>
      <c r="G2" s="513"/>
      <c r="I2" s="513"/>
      <c r="J2" s="513"/>
      <c r="K2" s="513"/>
    </row>
    <row r="4" spans="1:11" ht="15.75" thickBot="1" x14ac:dyDescent="0.25"/>
    <row r="5" spans="1:11" ht="28.5" thickBot="1" x14ac:dyDescent="0.4">
      <c r="B5" s="514" t="s">
        <v>766</v>
      </c>
      <c r="C5" s="515"/>
      <c r="D5" s="515"/>
      <c r="E5" s="515"/>
      <c r="F5" s="515"/>
      <c r="G5" s="515"/>
      <c r="H5" s="515"/>
      <c r="I5" s="515"/>
      <c r="J5" s="516"/>
      <c r="K5" s="270"/>
    </row>
    <row r="6" spans="1:11" ht="27.75" x14ac:dyDescent="0.2">
      <c r="B6" s="271"/>
      <c r="C6" s="271"/>
      <c r="D6" s="271"/>
      <c r="E6" s="271"/>
      <c r="F6" s="271"/>
      <c r="G6" s="271"/>
      <c r="H6" s="271"/>
      <c r="I6" s="271"/>
      <c r="J6" s="271"/>
      <c r="K6" s="271"/>
    </row>
    <row r="7" spans="1:11" s="270" customFormat="1" ht="26.25" x14ac:dyDescent="0.4">
      <c r="B7" s="517" t="s">
        <v>772</v>
      </c>
      <c r="C7" s="518"/>
      <c r="D7" s="518"/>
      <c r="E7" s="518"/>
      <c r="F7" s="518"/>
      <c r="G7" s="518"/>
      <c r="H7" s="518"/>
      <c r="I7" s="518"/>
      <c r="J7" s="519"/>
    </row>
    <row r="8" spans="1:11" ht="15.75" thickBot="1" x14ac:dyDescent="0.25"/>
    <row r="9" spans="1:11" ht="56.25" x14ac:dyDescent="0.2">
      <c r="B9" s="520" t="s">
        <v>10</v>
      </c>
      <c r="C9" s="272" t="s">
        <v>768</v>
      </c>
      <c r="D9" s="273">
        <v>5</v>
      </c>
      <c r="E9" s="274"/>
      <c r="F9" s="275"/>
      <c r="G9" s="276"/>
      <c r="H9" s="276"/>
      <c r="I9" s="277"/>
      <c r="J9" s="278"/>
    </row>
    <row r="10" spans="1:11" ht="28.5" x14ac:dyDescent="0.2">
      <c r="B10" s="521"/>
      <c r="C10" s="279" t="s">
        <v>45</v>
      </c>
      <c r="D10" s="280">
        <v>4</v>
      </c>
      <c r="E10" s="274"/>
      <c r="F10" s="281"/>
      <c r="G10" s="282"/>
      <c r="H10" s="283"/>
      <c r="I10" s="284"/>
      <c r="J10" s="285"/>
    </row>
    <row r="11" spans="1:11" ht="64.5" x14ac:dyDescent="0.2">
      <c r="B11" s="521"/>
      <c r="C11" s="286" t="s">
        <v>47</v>
      </c>
      <c r="D11" s="280">
        <v>3</v>
      </c>
      <c r="E11" s="274"/>
      <c r="F11" s="281"/>
      <c r="G11" s="282">
        <v>2</v>
      </c>
      <c r="H11" s="282">
        <v>5</v>
      </c>
      <c r="I11" s="283"/>
      <c r="J11" s="285"/>
    </row>
    <row r="12" spans="1:11" ht="32.25" x14ac:dyDescent="0.2">
      <c r="B12" s="521"/>
      <c r="C12" s="287" t="s">
        <v>669</v>
      </c>
      <c r="D12" s="280">
        <v>2</v>
      </c>
      <c r="E12" s="274"/>
      <c r="F12" s="281"/>
      <c r="G12" s="288">
        <v>1.4</v>
      </c>
      <c r="H12" s="282">
        <v>3</v>
      </c>
      <c r="I12" s="283"/>
      <c r="J12" s="285"/>
    </row>
    <row r="13" spans="1:11" ht="60.75" thickBot="1" x14ac:dyDescent="0.25">
      <c r="B13" s="521"/>
      <c r="C13" s="287" t="s">
        <v>769</v>
      </c>
      <c r="D13" s="280">
        <v>1</v>
      </c>
      <c r="E13" s="274"/>
      <c r="F13" s="289"/>
      <c r="G13" s="290"/>
      <c r="H13" s="290"/>
      <c r="I13" s="291"/>
      <c r="J13" s="285"/>
    </row>
    <row r="14" spans="1:11" customFormat="1" ht="13.5" thickBot="1" x14ac:dyDescent="0.25"/>
    <row r="15" spans="1:11" s="269" customFormat="1" x14ac:dyDescent="0.2">
      <c r="B15" s="292"/>
      <c r="C15" s="293"/>
      <c r="D15" s="294"/>
      <c r="E15" s="294"/>
      <c r="F15" s="295">
        <v>1</v>
      </c>
      <c r="G15" s="296">
        <v>2</v>
      </c>
      <c r="H15" s="296">
        <v>3</v>
      </c>
      <c r="I15" s="296">
        <v>4</v>
      </c>
      <c r="J15" s="296">
        <v>5</v>
      </c>
    </row>
    <row r="16" spans="1:11" s="269" customFormat="1" ht="15.75" x14ac:dyDescent="0.2">
      <c r="B16" s="293"/>
      <c r="C16" s="293"/>
      <c r="D16" s="297"/>
      <c r="E16" s="297"/>
      <c r="F16" s="298" t="s">
        <v>770</v>
      </c>
      <c r="G16" s="299" t="s">
        <v>222</v>
      </c>
      <c r="H16" s="300" t="s">
        <v>626</v>
      </c>
      <c r="I16" s="301" t="s">
        <v>336</v>
      </c>
      <c r="J16" s="302" t="s">
        <v>771</v>
      </c>
    </row>
    <row r="17" spans="2:10" ht="27" thickBot="1" x14ac:dyDescent="0.45">
      <c r="B17" s="303"/>
      <c r="C17" s="303"/>
      <c r="F17" s="511" t="s">
        <v>11</v>
      </c>
      <c r="G17" s="512"/>
      <c r="H17" s="512"/>
      <c r="I17" s="512"/>
      <c r="J17" s="512"/>
    </row>
    <row r="21" spans="2:10" ht="69.75" customHeight="1" x14ac:dyDescent="0.2"/>
    <row r="22" spans="2:10" ht="69.75" customHeight="1" x14ac:dyDescent="0.2"/>
    <row r="23" spans="2:10" ht="69.75" customHeight="1" x14ac:dyDescent="0.2"/>
    <row r="24" spans="2:10" ht="69.75" customHeight="1" x14ac:dyDescent="0.2"/>
    <row r="25" spans="2:10" ht="69.75" customHeight="1" x14ac:dyDescent="0.2"/>
    <row r="26" spans="2:10" ht="69.75" customHeight="1" x14ac:dyDescent="0.2"/>
  </sheetData>
  <mergeCells count="7">
    <mergeCell ref="F17:J17"/>
    <mergeCell ref="A1:G2"/>
    <mergeCell ref="I1:K1"/>
    <mergeCell ref="I2:K2"/>
    <mergeCell ref="B5:J5"/>
    <mergeCell ref="B7:J7"/>
    <mergeCell ref="B9:B13"/>
  </mergeCells>
  <pageMargins left="0.7" right="0.7" top="0.75" bottom="0.75" header="0.3" footer="0.3"/>
  <pageSetup scale="7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021EE-B684-488E-8B56-F552447F8E8F}">
  <dimension ref="A3:J35"/>
  <sheetViews>
    <sheetView workbookViewId="0">
      <selection activeCell="D5" sqref="D5:D7"/>
    </sheetView>
  </sheetViews>
  <sheetFormatPr baseColWidth="10" defaultRowHeight="12.75" x14ac:dyDescent="0.2"/>
  <cols>
    <col min="1" max="4" width="19.5703125" customWidth="1"/>
    <col min="6" max="6" width="26" customWidth="1"/>
    <col min="7" max="8" width="13.5703125" customWidth="1"/>
    <col min="9" max="9" width="32.28515625" style="304" customWidth="1"/>
  </cols>
  <sheetData>
    <row r="3" spans="1:10" x14ac:dyDescent="0.2">
      <c r="A3" s="362" t="s">
        <v>19</v>
      </c>
      <c r="B3" s="362" t="s">
        <v>20</v>
      </c>
      <c r="C3" s="362" t="s">
        <v>21</v>
      </c>
      <c r="D3" s="357" t="s">
        <v>49</v>
      </c>
      <c r="E3" s="357"/>
      <c r="F3" s="357"/>
      <c r="G3" s="364" t="s">
        <v>50</v>
      </c>
      <c r="H3" s="364" t="s">
        <v>592</v>
      </c>
      <c r="I3" s="356" t="s">
        <v>773</v>
      </c>
    </row>
    <row r="4" spans="1:10" x14ac:dyDescent="0.2">
      <c r="A4" s="362"/>
      <c r="B4" s="362"/>
      <c r="C4" s="363"/>
      <c r="D4" s="257" t="s">
        <v>49</v>
      </c>
      <c r="E4" s="357" t="s">
        <v>51</v>
      </c>
      <c r="F4" s="357"/>
      <c r="G4" s="364"/>
      <c r="H4" s="364"/>
      <c r="I4" s="356"/>
    </row>
    <row r="5" spans="1:10" ht="12.75" customHeight="1" x14ac:dyDescent="0.2">
      <c r="A5" s="341" t="s">
        <v>724</v>
      </c>
      <c r="B5" s="341" t="s">
        <v>727</v>
      </c>
      <c r="C5" s="341" t="s">
        <v>725</v>
      </c>
      <c r="D5" s="531" t="s">
        <v>798</v>
      </c>
      <c r="E5" s="193" t="s">
        <v>336</v>
      </c>
      <c r="F5" s="15">
        <v>1</v>
      </c>
      <c r="G5" s="337">
        <v>44561</v>
      </c>
      <c r="H5" s="522">
        <v>1</v>
      </c>
      <c r="I5" s="528" t="s">
        <v>823</v>
      </c>
      <c r="J5">
        <v>1</v>
      </c>
    </row>
    <row r="6" spans="1:10" x14ac:dyDescent="0.2">
      <c r="A6" s="347"/>
      <c r="B6" s="347"/>
      <c r="C6" s="347"/>
      <c r="D6" s="532"/>
      <c r="E6" s="193" t="s">
        <v>337</v>
      </c>
      <c r="F6" s="242" t="s">
        <v>799</v>
      </c>
      <c r="G6" s="345"/>
      <c r="H6" s="523"/>
      <c r="I6" s="529"/>
    </row>
    <row r="7" spans="1:10" x14ac:dyDescent="0.2">
      <c r="A7" s="342"/>
      <c r="B7" s="342"/>
      <c r="C7" s="342"/>
      <c r="D7" s="533"/>
      <c r="E7" s="193" t="s">
        <v>222</v>
      </c>
      <c r="F7" s="183" t="s">
        <v>726</v>
      </c>
      <c r="G7" s="338"/>
      <c r="H7" s="524"/>
      <c r="I7" s="530"/>
    </row>
    <row r="8" spans="1:10" ht="27.75" customHeight="1" x14ac:dyDescent="0.2">
      <c r="A8" s="341" t="s">
        <v>728</v>
      </c>
      <c r="B8" s="341" t="s">
        <v>727</v>
      </c>
      <c r="C8" s="341" t="s">
        <v>729</v>
      </c>
      <c r="D8" s="531" t="s">
        <v>797</v>
      </c>
      <c r="E8" s="193" t="s">
        <v>336</v>
      </c>
      <c r="F8" s="15">
        <v>1</v>
      </c>
      <c r="G8" s="337">
        <v>44561</v>
      </c>
      <c r="H8" s="522">
        <v>1</v>
      </c>
      <c r="I8" s="528" t="str">
        <f>+I5</f>
        <v>ver archivo de seguimiento PETI</v>
      </c>
    </row>
    <row r="9" spans="1:10" ht="27.75" customHeight="1" x14ac:dyDescent="0.2">
      <c r="A9" s="347"/>
      <c r="B9" s="347"/>
      <c r="C9" s="347"/>
      <c r="D9" s="532"/>
      <c r="E9" s="193" t="s">
        <v>337</v>
      </c>
      <c r="F9" s="242" t="s">
        <v>800</v>
      </c>
      <c r="G9" s="345"/>
      <c r="H9" s="523"/>
      <c r="I9" s="529"/>
    </row>
    <row r="10" spans="1:10" ht="27.75" customHeight="1" x14ac:dyDescent="0.2">
      <c r="A10" s="342"/>
      <c r="B10" s="342"/>
      <c r="C10" s="342"/>
      <c r="D10" s="533"/>
      <c r="E10" s="193" t="s">
        <v>222</v>
      </c>
      <c r="F10" s="183" t="s">
        <v>726</v>
      </c>
      <c r="G10" s="338"/>
      <c r="H10" s="524"/>
      <c r="I10" s="530"/>
    </row>
    <row r="11" spans="1:10" ht="25.5" customHeight="1" x14ac:dyDescent="0.2">
      <c r="A11" s="341" t="s">
        <v>730</v>
      </c>
      <c r="B11" s="341" t="s">
        <v>727</v>
      </c>
      <c r="C11" s="341" t="s">
        <v>733</v>
      </c>
      <c r="D11" s="341" t="s">
        <v>732</v>
      </c>
      <c r="E11" s="193" t="s">
        <v>336</v>
      </c>
      <c r="F11" s="15" t="s">
        <v>732</v>
      </c>
      <c r="G11" s="337">
        <v>44561</v>
      </c>
      <c r="H11" s="522">
        <v>1</v>
      </c>
      <c r="I11" s="339" t="s">
        <v>826</v>
      </c>
    </row>
    <row r="12" spans="1:10" ht="38.25" x14ac:dyDescent="0.2">
      <c r="A12" s="342"/>
      <c r="B12" s="342"/>
      <c r="C12" s="342"/>
      <c r="D12" s="342"/>
      <c r="E12" s="193" t="s">
        <v>222</v>
      </c>
      <c r="F12" s="183" t="s">
        <v>734</v>
      </c>
      <c r="G12" s="338"/>
      <c r="H12" s="524"/>
      <c r="I12" s="340"/>
    </row>
    <row r="13" spans="1:10" ht="12.75" customHeight="1" x14ac:dyDescent="0.2">
      <c r="A13" s="341" t="s">
        <v>731</v>
      </c>
      <c r="B13" s="341" t="s">
        <v>727</v>
      </c>
      <c r="C13" s="341" t="s">
        <v>736</v>
      </c>
      <c r="D13" s="341" t="s">
        <v>735</v>
      </c>
      <c r="E13" s="193" t="s">
        <v>336</v>
      </c>
      <c r="F13" s="252" t="s">
        <v>737</v>
      </c>
      <c r="G13" s="337">
        <v>44561</v>
      </c>
      <c r="H13" s="525">
        <v>1</v>
      </c>
      <c r="I13" s="339" t="s">
        <v>824</v>
      </c>
    </row>
    <row r="14" spans="1:10" x14ac:dyDescent="0.2">
      <c r="A14" s="347"/>
      <c r="B14" s="347"/>
      <c r="C14" s="347"/>
      <c r="D14" s="347"/>
      <c r="E14" s="193" t="s">
        <v>337</v>
      </c>
      <c r="F14" s="253" t="s">
        <v>738</v>
      </c>
      <c r="G14" s="345"/>
      <c r="H14" s="527"/>
      <c r="I14" s="346"/>
    </row>
    <row r="15" spans="1:10" x14ac:dyDescent="0.2">
      <c r="A15" s="342"/>
      <c r="B15" s="342"/>
      <c r="C15" s="342"/>
      <c r="D15" s="342"/>
      <c r="E15" s="193" t="s">
        <v>222</v>
      </c>
      <c r="F15" s="254" t="s">
        <v>739</v>
      </c>
      <c r="G15" s="338"/>
      <c r="H15" s="526"/>
      <c r="I15" s="340"/>
    </row>
    <row r="16" spans="1:10" ht="27" customHeight="1" x14ac:dyDescent="0.2">
      <c r="A16" s="341" t="s">
        <v>740</v>
      </c>
      <c r="B16" s="341" t="s">
        <v>741</v>
      </c>
      <c r="C16" s="341" t="s">
        <v>743</v>
      </c>
      <c r="D16" s="341" t="s">
        <v>742</v>
      </c>
      <c r="E16" s="193" t="s">
        <v>336</v>
      </c>
      <c r="F16" s="15">
        <v>1</v>
      </c>
      <c r="G16" s="337">
        <v>44561</v>
      </c>
      <c r="H16" s="522">
        <v>1</v>
      </c>
      <c r="I16" s="339" t="s">
        <v>825</v>
      </c>
    </row>
    <row r="17" spans="1:9" ht="27" customHeight="1" x14ac:dyDescent="0.2">
      <c r="A17" s="347"/>
      <c r="B17" s="347"/>
      <c r="C17" s="347"/>
      <c r="D17" s="347"/>
      <c r="E17" s="193" t="s">
        <v>337</v>
      </c>
      <c r="F17" s="253" t="s">
        <v>744</v>
      </c>
      <c r="G17" s="345"/>
      <c r="H17" s="523"/>
      <c r="I17" s="346"/>
    </row>
    <row r="18" spans="1:9" ht="27" customHeight="1" x14ac:dyDescent="0.2">
      <c r="A18" s="342"/>
      <c r="B18" s="342"/>
      <c r="C18" s="342"/>
      <c r="D18" s="342"/>
      <c r="E18" s="193" t="s">
        <v>222</v>
      </c>
      <c r="F18" s="254" t="s">
        <v>745</v>
      </c>
      <c r="G18" s="338"/>
      <c r="H18" s="524"/>
      <c r="I18" s="340"/>
    </row>
    <row r="19" spans="1:9" ht="33.75" customHeight="1" x14ac:dyDescent="0.2">
      <c r="A19" s="341" t="s">
        <v>746</v>
      </c>
      <c r="B19" s="341" t="s">
        <v>727</v>
      </c>
      <c r="C19" s="341" t="s">
        <v>748</v>
      </c>
      <c r="D19" s="341" t="s">
        <v>747</v>
      </c>
      <c r="E19" s="193" t="s">
        <v>336</v>
      </c>
      <c r="F19" s="15">
        <v>1</v>
      </c>
      <c r="G19" s="337">
        <v>44561</v>
      </c>
      <c r="H19" s="522">
        <v>1</v>
      </c>
      <c r="I19" s="339" t="s">
        <v>827</v>
      </c>
    </row>
    <row r="20" spans="1:9" ht="33.75" customHeight="1" x14ac:dyDescent="0.2">
      <c r="A20" s="347"/>
      <c r="B20" s="347"/>
      <c r="C20" s="347"/>
      <c r="D20" s="347"/>
      <c r="E20" s="193" t="s">
        <v>337</v>
      </c>
      <c r="F20" s="253" t="s">
        <v>744</v>
      </c>
      <c r="G20" s="345"/>
      <c r="H20" s="523"/>
      <c r="I20" s="346"/>
    </row>
    <row r="21" spans="1:9" ht="33.75" customHeight="1" x14ac:dyDescent="0.2">
      <c r="A21" s="342"/>
      <c r="B21" s="342"/>
      <c r="C21" s="342"/>
      <c r="D21" s="342"/>
      <c r="E21" s="193" t="s">
        <v>222</v>
      </c>
      <c r="F21" s="254" t="s">
        <v>745</v>
      </c>
      <c r="G21" s="338"/>
      <c r="H21" s="524"/>
      <c r="I21" s="340"/>
    </row>
    <row r="22" spans="1:9" ht="27.75" customHeight="1" x14ac:dyDescent="0.2">
      <c r="A22" s="341" t="s">
        <v>749</v>
      </c>
      <c r="B22" s="341" t="s">
        <v>613</v>
      </c>
      <c r="C22" s="341" t="s">
        <v>789</v>
      </c>
      <c r="D22" s="341" t="s">
        <v>790</v>
      </c>
      <c r="E22" s="193" t="s">
        <v>336</v>
      </c>
      <c r="F22" s="15">
        <v>1</v>
      </c>
      <c r="G22" s="337">
        <v>44561</v>
      </c>
      <c r="H22" s="522">
        <v>1</v>
      </c>
      <c r="I22" s="339" t="s">
        <v>821</v>
      </c>
    </row>
    <row r="23" spans="1:9" ht="27.75" customHeight="1" x14ac:dyDescent="0.2">
      <c r="A23" s="347"/>
      <c r="B23" s="347"/>
      <c r="C23" s="347"/>
      <c r="D23" s="347"/>
      <c r="E23" s="193" t="s">
        <v>337</v>
      </c>
      <c r="F23" s="253" t="s">
        <v>744</v>
      </c>
      <c r="G23" s="345"/>
      <c r="H23" s="523"/>
      <c r="I23" s="346"/>
    </row>
    <row r="24" spans="1:9" ht="27.75" customHeight="1" x14ac:dyDescent="0.2">
      <c r="A24" s="342"/>
      <c r="B24" s="342"/>
      <c r="C24" s="342"/>
      <c r="D24" s="342"/>
      <c r="E24" s="193" t="s">
        <v>222</v>
      </c>
      <c r="F24" s="254" t="s">
        <v>745</v>
      </c>
      <c r="G24" s="338"/>
      <c r="H24" s="524"/>
      <c r="I24" s="340"/>
    </row>
    <row r="25" spans="1:9" ht="27.75" customHeight="1" x14ac:dyDescent="0.2">
      <c r="A25" s="341" t="s">
        <v>791</v>
      </c>
      <c r="B25" s="341" t="s">
        <v>613</v>
      </c>
      <c r="C25" s="341" t="s">
        <v>792</v>
      </c>
      <c r="D25" s="341" t="s">
        <v>793</v>
      </c>
      <c r="E25" s="193" t="s">
        <v>336</v>
      </c>
      <c r="F25" s="15" t="s">
        <v>794</v>
      </c>
      <c r="G25" s="337">
        <v>44228</v>
      </c>
      <c r="H25" s="522">
        <v>1</v>
      </c>
      <c r="I25" s="339" t="s">
        <v>822</v>
      </c>
    </row>
    <row r="26" spans="1:9" ht="27.75" customHeight="1" x14ac:dyDescent="0.2">
      <c r="A26" s="347"/>
      <c r="B26" s="347"/>
      <c r="C26" s="347"/>
      <c r="D26" s="347"/>
      <c r="E26" s="193" t="s">
        <v>337</v>
      </c>
      <c r="F26" s="253" t="s">
        <v>795</v>
      </c>
      <c r="G26" s="345"/>
      <c r="H26" s="523"/>
      <c r="I26" s="346"/>
    </row>
    <row r="27" spans="1:9" ht="27.75" customHeight="1" x14ac:dyDescent="0.2">
      <c r="A27" s="342"/>
      <c r="B27" s="342"/>
      <c r="C27" s="342"/>
      <c r="D27" s="342"/>
      <c r="E27" s="193" t="s">
        <v>222</v>
      </c>
      <c r="F27" s="254" t="s">
        <v>796</v>
      </c>
      <c r="G27" s="338"/>
      <c r="H27" s="524"/>
      <c r="I27" s="340"/>
    </row>
    <row r="28" spans="1:9" ht="41.25" customHeight="1" x14ac:dyDescent="0.2">
      <c r="A28" s="341" t="s">
        <v>750</v>
      </c>
      <c r="B28" s="341" t="s">
        <v>727</v>
      </c>
      <c r="C28" s="341" t="s">
        <v>752</v>
      </c>
      <c r="D28" s="341" t="s">
        <v>751</v>
      </c>
      <c r="E28" s="193" t="s">
        <v>336</v>
      </c>
      <c r="F28" s="15" t="s">
        <v>753</v>
      </c>
      <c r="G28" s="337">
        <v>44561</v>
      </c>
      <c r="H28" s="525">
        <v>1</v>
      </c>
      <c r="I28" s="339" t="s">
        <v>828</v>
      </c>
    </row>
    <row r="29" spans="1:9" ht="41.25" customHeight="1" x14ac:dyDescent="0.2">
      <c r="A29" s="342"/>
      <c r="B29" s="342"/>
      <c r="C29" s="342"/>
      <c r="D29" s="342"/>
      <c r="E29" s="193" t="s">
        <v>222</v>
      </c>
      <c r="F29" s="254" t="s">
        <v>754</v>
      </c>
      <c r="G29" s="338"/>
      <c r="H29" s="526"/>
      <c r="I29" s="340"/>
    </row>
    <row r="30" spans="1:9" x14ac:dyDescent="0.2">
      <c r="H30" s="306">
        <f>AVERAGE(H5:H29)</f>
        <v>1</v>
      </c>
    </row>
    <row r="31" spans="1:9" ht="12.75" customHeight="1" x14ac:dyDescent="0.2">
      <c r="H31" s="304"/>
      <c r="I31"/>
    </row>
    <row r="32" spans="1:9" x14ac:dyDescent="0.2">
      <c r="H32" s="304"/>
      <c r="I32"/>
    </row>
    <row r="33" spans="8:9" x14ac:dyDescent="0.2">
      <c r="H33" s="304"/>
      <c r="I33"/>
    </row>
    <row r="34" spans="8:9" x14ac:dyDescent="0.2">
      <c r="H34" s="304"/>
      <c r="I34"/>
    </row>
    <row r="35" spans="8:9" x14ac:dyDescent="0.2">
      <c r="H35" s="305"/>
      <c r="I35"/>
    </row>
  </sheetData>
  <mergeCells count="71">
    <mergeCell ref="A3:A4"/>
    <mergeCell ref="B3:B4"/>
    <mergeCell ref="C3:C4"/>
    <mergeCell ref="D3:F3"/>
    <mergeCell ref="G3:G4"/>
    <mergeCell ref="E4:F4"/>
    <mergeCell ref="A8:A10"/>
    <mergeCell ref="B8:B10"/>
    <mergeCell ref="C8:C10"/>
    <mergeCell ref="D8:D10"/>
    <mergeCell ref="G8:G10"/>
    <mergeCell ref="A5:A7"/>
    <mergeCell ref="B5:B7"/>
    <mergeCell ref="C5:C7"/>
    <mergeCell ref="D5:D7"/>
    <mergeCell ref="G5:G7"/>
    <mergeCell ref="A13:A15"/>
    <mergeCell ref="B13:B15"/>
    <mergeCell ref="C13:C15"/>
    <mergeCell ref="D13:D15"/>
    <mergeCell ref="G13:G15"/>
    <mergeCell ref="A11:A12"/>
    <mergeCell ref="B11:B12"/>
    <mergeCell ref="C11:C12"/>
    <mergeCell ref="D11:D12"/>
    <mergeCell ref="G11:G12"/>
    <mergeCell ref="A19:A21"/>
    <mergeCell ref="B19:B21"/>
    <mergeCell ref="C19:C21"/>
    <mergeCell ref="D19:D21"/>
    <mergeCell ref="G19:G21"/>
    <mergeCell ref="A16:A18"/>
    <mergeCell ref="B16:B18"/>
    <mergeCell ref="C16:C18"/>
    <mergeCell ref="D16:D18"/>
    <mergeCell ref="G16:G18"/>
    <mergeCell ref="A28:A29"/>
    <mergeCell ref="B28:B29"/>
    <mergeCell ref="C28:C29"/>
    <mergeCell ref="D28:D29"/>
    <mergeCell ref="G28:G29"/>
    <mergeCell ref="A22:A24"/>
    <mergeCell ref="B22:B24"/>
    <mergeCell ref="C22:C24"/>
    <mergeCell ref="D22:D24"/>
    <mergeCell ref="G22:G24"/>
    <mergeCell ref="I16:I18"/>
    <mergeCell ref="I19:I21"/>
    <mergeCell ref="H3:H4"/>
    <mergeCell ref="H5:H7"/>
    <mergeCell ref="H8:H10"/>
    <mergeCell ref="H11:H12"/>
    <mergeCell ref="H13:H15"/>
    <mergeCell ref="H16:H18"/>
    <mergeCell ref="I3:I4"/>
    <mergeCell ref="I5:I7"/>
    <mergeCell ref="I8:I10"/>
    <mergeCell ref="I11:I12"/>
    <mergeCell ref="I13:I15"/>
    <mergeCell ref="H25:H27"/>
    <mergeCell ref="I25:I27"/>
    <mergeCell ref="I22:I24"/>
    <mergeCell ref="I28:I29"/>
    <mergeCell ref="H19:H21"/>
    <mergeCell ref="H22:H24"/>
    <mergeCell ref="H28:H29"/>
    <mergeCell ref="A25:A27"/>
    <mergeCell ref="B25:B27"/>
    <mergeCell ref="C25:C27"/>
    <mergeCell ref="D25:D27"/>
    <mergeCell ref="G25:G2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5:I42"/>
  <sheetViews>
    <sheetView topLeftCell="E22" workbookViewId="0">
      <selection activeCell="A8" sqref="A8:J153"/>
    </sheetView>
  </sheetViews>
  <sheetFormatPr baseColWidth="10" defaultRowHeight="12.75" x14ac:dyDescent="0.2"/>
  <cols>
    <col min="3" max="3" width="61.42578125" customWidth="1"/>
    <col min="4" max="4" width="17.85546875" customWidth="1"/>
    <col min="5" max="5" width="13.7109375" customWidth="1"/>
    <col min="6" max="6" width="23.7109375" customWidth="1"/>
    <col min="7" max="7" width="17.85546875" customWidth="1"/>
    <col min="8" max="8" width="13.7109375" customWidth="1"/>
    <col min="9" max="9" width="21.5703125" customWidth="1"/>
    <col min="18" max="18" width="29.85546875" customWidth="1"/>
    <col min="19" max="19" width="27.5703125" customWidth="1"/>
    <col min="20" max="20" width="35.140625" bestFit="1" customWidth="1"/>
    <col min="21" max="21" width="32.85546875" bestFit="1" customWidth="1"/>
    <col min="22" max="22" width="10.140625" customWidth="1"/>
    <col min="23" max="23" width="15.28515625" bestFit="1" customWidth="1"/>
    <col min="24" max="24" width="13.28515625" bestFit="1" customWidth="1"/>
    <col min="25" max="25" width="16.42578125" bestFit="1" customWidth="1"/>
    <col min="26" max="26" width="13.140625" bestFit="1" customWidth="1"/>
  </cols>
  <sheetData>
    <row r="5" spans="2:9" x14ac:dyDescent="0.2">
      <c r="B5" s="199" t="s">
        <v>5</v>
      </c>
      <c r="C5" s="195" t="s">
        <v>420</v>
      </c>
      <c r="D5" s="195" t="s">
        <v>423</v>
      </c>
      <c r="E5" s="196" t="s">
        <v>422</v>
      </c>
      <c r="F5" s="195" t="s">
        <v>421</v>
      </c>
      <c r="G5" s="195" t="s">
        <v>424</v>
      </c>
      <c r="H5" s="196" t="s">
        <v>425</v>
      </c>
      <c r="I5" s="200" t="s">
        <v>18</v>
      </c>
    </row>
    <row r="6" spans="2:9" ht="51" x14ac:dyDescent="0.2">
      <c r="B6" s="198" t="s">
        <v>346</v>
      </c>
      <c r="C6" s="194" t="s">
        <v>405</v>
      </c>
      <c r="D6" s="194" t="s">
        <v>41</v>
      </c>
      <c r="E6" s="194" t="s">
        <v>25</v>
      </c>
      <c r="F6" s="194" t="s">
        <v>45</v>
      </c>
      <c r="G6" s="194" t="s">
        <v>43</v>
      </c>
      <c r="H6" s="194" t="s">
        <v>25</v>
      </c>
      <c r="I6" s="197" t="s">
        <v>45</v>
      </c>
    </row>
    <row r="7" spans="2:9" ht="25.5" x14ac:dyDescent="0.2">
      <c r="B7" s="198" t="s">
        <v>72</v>
      </c>
      <c r="C7" s="194" t="s">
        <v>94</v>
      </c>
      <c r="D7" s="194" t="s">
        <v>43</v>
      </c>
      <c r="E7" s="194" t="s">
        <v>69</v>
      </c>
      <c r="F7" s="194" t="s">
        <v>71</v>
      </c>
      <c r="G7" s="194" t="s">
        <v>46</v>
      </c>
      <c r="H7" s="194" t="s">
        <v>69</v>
      </c>
      <c r="I7" s="197" t="s">
        <v>45</v>
      </c>
    </row>
    <row r="8" spans="2:9" ht="25.5" x14ac:dyDescent="0.2">
      <c r="B8" s="198" t="s">
        <v>347</v>
      </c>
      <c r="C8" s="194" t="s">
        <v>60</v>
      </c>
      <c r="D8" s="194" t="s">
        <v>210</v>
      </c>
      <c r="E8" s="194" t="s">
        <v>221</v>
      </c>
      <c r="F8" s="194" t="s">
        <v>45</v>
      </c>
      <c r="G8" s="194" t="s">
        <v>43</v>
      </c>
      <c r="H8" s="194" t="s">
        <v>221</v>
      </c>
      <c r="I8" s="197" t="s">
        <v>47</v>
      </c>
    </row>
    <row r="9" spans="2:9" x14ac:dyDescent="0.2">
      <c r="B9" s="198" t="s">
        <v>72</v>
      </c>
      <c r="C9" s="194" t="s">
        <v>404</v>
      </c>
      <c r="D9" s="194" t="s">
        <v>41</v>
      </c>
      <c r="E9" s="194" t="s">
        <v>221</v>
      </c>
      <c r="F9" s="194" t="s">
        <v>45</v>
      </c>
      <c r="G9" s="194" t="s">
        <v>46</v>
      </c>
      <c r="H9" s="194" t="s">
        <v>221</v>
      </c>
      <c r="I9" s="197" t="s">
        <v>222</v>
      </c>
    </row>
    <row r="10" spans="2:9" ht="25.5" x14ac:dyDescent="0.2">
      <c r="B10" s="198" t="s">
        <v>347</v>
      </c>
      <c r="C10" s="194" t="s">
        <v>404</v>
      </c>
      <c r="D10" s="194" t="s">
        <v>41</v>
      </c>
      <c r="E10" s="194" t="s">
        <v>221</v>
      </c>
      <c r="F10" s="194" t="s">
        <v>45</v>
      </c>
      <c r="G10" s="194" t="s">
        <v>43</v>
      </c>
      <c r="H10" s="194" t="s">
        <v>221</v>
      </c>
      <c r="I10" s="197" t="s">
        <v>47</v>
      </c>
    </row>
    <row r="11" spans="2:9" ht="25.5" x14ac:dyDescent="0.2">
      <c r="B11" s="198" t="s">
        <v>347</v>
      </c>
      <c r="C11" s="194" t="s">
        <v>63</v>
      </c>
      <c r="D11" s="194" t="s">
        <v>43</v>
      </c>
      <c r="E11" s="194" t="s">
        <v>221</v>
      </c>
      <c r="F11" s="194" t="s">
        <v>47</v>
      </c>
      <c r="G11" s="194" t="s">
        <v>46</v>
      </c>
      <c r="H11" s="194" t="s">
        <v>221</v>
      </c>
      <c r="I11" s="197" t="s">
        <v>222</v>
      </c>
    </row>
    <row r="12" spans="2:9" ht="38.25" x14ac:dyDescent="0.2">
      <c r="B12" s="198" t="s">
        <v>347</v>
      </c>
      <c r="C12" s="194" t="s">
        <v>95</v>
      </c>
      <c r="D12" s="194" t="s">
        <v>43</v>
      </c>
      <c r="E12" s="194" t="s">
        <v>25</v>
      </c>
      <c r="F12" s="194" t="s">
        <v>45</v>
      </c>
      <c r="G12" s="186" t="s">
        <v>73</v>
      </c>
      <c r="H12" s="194" t="s">
        <v>25</v>
      </c>
      <c r="I12" s="197" t="s">
        <v>47</v>
      </c>
    </row>
    <row r="13" spans="2:9" ht="25.5" x14ac:dyDescent="0.2">
      <c r="B13" s="198" t="s">
        <v>376</v>
      </c>
      <c r="C13" s="194" t="s">
        <v>64</v>
      </c>
      <c r="D13" s="194" t="s">
        <v>43</v>
      </c>
      <c r="E13" s="194" t="s">
        <v>25</v>
      </c>
      <c r="F13" s="194" t="s">
        <v>45</v>
      </c>
      <c r="G13" s="186" t="s">
        <v>46</v>
      </c>
      <c r="H13" s="194" t="s">
        <v>221</v>
      </c>
      <c r="I13" s="197" t="s">
        <v>222</v>
      </c>
    </row>
    <row r="14" spans="2:9" x14ac:dyDescent="0.2">
      <c r="B14" s="198" t="s">
        <v>376</v>
      </c>
      <c r="C14" s="194" t="s">
        <v>67</v>
      </c>
      <c r="D14" s="194" t="s">
        <v>43</v>
      </c>
      <c r="E14" s="194" t="s">
        <v>221</v>
      </c>
      <c r="F14" s="194" t="s">
        <v>47</v>
      </c>
      <c r="G14" s="186" t="s">
        <v>73</v>
      </c>
      <c r="H14" s="194" t="s">
        <v>221</v>
      </c>
      <c r="I14" s="197" t="s">
        <v>222</v>
      </c>
    </row>
    <row r="15" spans="2:9" ht="51" x14ac:dyDescent="0.2">
      <c r="B15" s="198" t="s">
        <v>346</v>
      </c>
      <c r="C15" s="194" t="s">
        <v>398</v>
      </c>
      <c r="D15" s="194" t="s">
        <v>43</v>
      </c>
      <c r="E15" s="194" t="s">
        <v>221</v>
      </c>
      <c r="F15" s="194" t="s">
        <v>47</v>
      </c>
      <c r="G15" s="194" t="s">
        <v>73</v>
      </c>
      <c r="H15" s="194" t="s">
        <v>221</v>
      </c>
      <c r="I15" s="197" t="s">
        <v>222</v>
      </c>
    </row>
    <row r="16" spans="2:9" ht="25.5" x14ac:dyDescent="0.2">
      <c r="B16" s="198" t="s">
        <v>346</v>
      </c>
      <c r="C16" s="194" t="s">
        <v>399</v>
      </c>
      <c r="D16" s="194" t="s">
        <v>43</v>
      </c>
      <c r="E16" s="194" t="s">
        <v>221</v>
      </c>
      <c r="F16" s="194" t="s">
        <v>47</v>
      </c>
      <c r="G16" s="194" t="s">
        <v>43</v>
      </c>
      <c r="H16" s="194" t="s">
        <v>221</v>
      </c>
      <c r="I16" s="197" t="s">
        <v>47</v>
      </c>
    </row>
    <row r="17" spans="2:9" x14ac:dyDescent="0.2">
      <c r="B17" s="198"/>
      <c r="C17" s="194"/>
      <c r="D17" s="194" t="s">
        <v>41</v>
      </c>
      <c r="E17" s="194" t="s">
        <v>25</v>
      </c>
      <c r="F17" s="194"/>
      <c r="G17" s="194" t="s">
        <v>41</v>
      </c>
      <c r="H17" s="194"/>
      <c r="I17" s="197"/>
    </row>
    <row r="18" spans="2:9" ht="38.25" x14ac:dyDescent="0.2">
      <c r="B18" s="198" t="s">
        <v>346</v>
      </c>
      <c r="C18" s="194" t="s">
        <v>395</v>
      </c>
      <c r="D18" s="194" t="s">
        <v>41</v>
      </c>
      <c r="E18" s="194" t="s">
        <v>221</v>
      </c>
      <c r="F18" s="194" t="s">
        <v>45</v>
      </c>
      <c r="G18" s="194" t="s">
        <v>43</v>
      </c>
      <c r="H18" s="194" t="s">
        <v>221</v>
      </c>
      <c r="I18" s="197" t="s">
        <v>47</v>
      </c>
    </row>
    <row r="19" spans="2:9" ht="25.5" x14ac:dyDescent="0.2">
      <c r="B19" s="198" t="s">
        <v>346</v>
      </c>
      <c r="C19" s="194" t="s">
        <v>396</v>
      </c>
      <c r="D19" s="194" t="s">
        <v>43</v>
      </c>
      <c r="E19" s="194" t="s">
        <v>25</v>
      </c>
      <c r="F19" s="194" t="s">
        <v>45</v>
      </c>
      <c r="G19" s="194" t="s">
        <v>43</v>
      </c>
      <c r="H19" s="194" t="s">
        <v>25</v>
      </c>
      <c r="I19" s="197" t="s">
        <v>45</v>
      </c>
    </row>
    <row r="20" spans="2:9" ht="38.25" x14ac:dyDescent="0.2">
      <c r="B20" s="198" t="s">
        <v>346</v>
      </c>
      <c r="C20" s="194" t="s">
        <v>400</v>
      </c>
      <c r="D20" s="194" t="s">
        <v>41</v>
      </c>
      <c r="E20" s="194" t="s">
        <v>25</v>
      </c>
      <c r="F20" s="194" t="s">
        <v>45</v>
      </c>
      <c r="G20" s="194" t="s">
        <v>46</v>
      </c>
      <c r="H20" s="194" t="s">
        <v>25</v>
      </c>
      <c r="I20" s="197" t="s">
        <v>47</v>
      </c>
    </row>
    <row r="21" spans="2:9" ht="25.5" x14ac:dyDescent="0.2">
      <c r="B21" s="198" t="s">
        <v>347</v>
      </c>
      <c r="C21" s="194" t="s">
        <v>397</v>
      </c>
      <c r="D21" s="194" t="s">
        <v>41</v>
      </c>
      <c r="E21" s="194" t="s">
        <v>25</v>
      </c>
      <c r="F21" s="194" t="s">
        <v>45</v>
      </c>
      <c r="G21" s="194" t="s">
        <v>41</v>
      </c>
      <c r="H21" s="194" t="s">
        <v>25</v>
      </c>
      <c r="I21" s="197" t="s">
        <v>45</v>
      </c>
    </row>
    <row r="22" spans="2:9" ht="25.5" x14ac:dyDescent="0.2">
      <c r="B22" s="198" t="s">
        <v>346</v>
      </c>
      <c r="C22" s="194" t="s">
        <v>401</v>
      </c>
      <c r="D22" s="194" t="s">
        <v>43</v>
      </c>
      <c r="E22" s="194" t="s">
        <v>221</v>
      </c>
      <c r="F22" s="194" t="s">
        <v>47</v>
      </c>
      <c r="G22" s="194" t="s">
        <v>46</v>
      </c>
      <c r="H22" s="194" t="s">
        <v>221</v>
      </c>
      <c r="I22" s="197" t="s">
        <v>222</v>
      </c>
    </row>
    <row r="23" spans="2:9" x14ac:dyDescent="0.2">
      <c r="B23" s="198" t="s">
        <v>72</v>
      </c>
      <c r="C23" s="194" t="s">
        <v>402</v>
      </c>
      <c r="D23" s="194" t="s">
        <v>46</v>
      </c>
      <c r="E23" s="194" t="s">
        <v>25</v>
      </c>
      <c r="F23" s="194" t="s">
        <v>47</v>
      </c>
      <c r="G23" s="194" t="s">
        <v>73</v>
      </c>
      <c r="H23" s="194" t="s">
        <v>25</v>
      </c>
      <c r="I23" s="197" t="s">
        <v>47</v>
      </c>
    </row>
    <row r="24" spans="2:9" ht="25.5" x14ac:dyDescent="0.2">
      <c r="B24" s="198" t="s">
        <v>376</v>
      </c>
      <c r="C24" s="194" t="s">
        <v>403</v>
      </c>
      <c r="D24" s="194" t="s">
        <v>43</v>
      </c>
      <c r="E24" s="194" t="s">
        <v>25</v>
      </c>
      <c r="F24" s="194" t="s">
        <v>45</v>
      </c>
      <c r="G24" s="194" t="s">
        <v>46</v>
      </c>
      <c r="H24" s="194" t="s">
        <v>25</v>
      </c>
      <c r="I24" s="197" t="s">
        <v>47</v>
      </c>
    </row>
    <row r="25" spans="2:9" ht="114.75" x14ac:dyDescent="0.2">
      <c r="B25" s="198" t="s">
        <v>44</v>
      </c>
      <c r="C25" s="194" t="s">
        <v>406</v>
      </c>
      <c r="D25" s="194" t="s">
        <v>210</v>
      </c>
      <c r="E25" s="194" t="s">
        <v>25</v>
      </c>
      <c r="F25" s="194" t="s">
        <v>71</v>
      </c>
      <c r="G25" s="194" t="s">
        <v>41</v>
      </c>
      <c r="H25" s="194" t="s">
        <v>221</v>
      </c>
      <c r="I25" s="197" t="s">
        <v>45</v>
      </c>
    </row>
    <row r="26" spans="2:9" ht="51" x14ac:dyDescent="0.2">
      <c r="B26" s="198" t="s">
        <v>347</v>
      </c>
      <c r="C26" s="194" t="s">
        <v>407</v>
      </c>
      <c r="D26" s="194" t="s">
        <v>41</v>
      </c>
      <c r="E26" s="194" t="s">
        <v>69</v>
      </c>
      <c r="F26" s="194" t="s">
        <v>71</v>
      </c>
      <c r="G26" s="194" t="s">
        <v>43</v>
      </c>
      <c r="H26" s="194" t="s">
        <v>25</v>
      </c>
      <c r="I26" s="197" t="s">
        <v>45</v>
      </c>
    </row>
    <row r="27" spans="2:9" ht="76.5" x14ac:dyDescent="0.2">
      <c r="B27" s="198" t="s">
        <v>72</v>
      </c>
      <c r="C27" s="194" t="s">
        <v>408</v>
      </c>
      <c r="D27" s="194" t="s">
        <v>43</v>
      </c>
      <c r="E27" s="194" t="s">
        <v>25</v>
      </c>
      <c r="F27" s="194" t="s">
        <v>45</v>
      </c>
      <c r="G27" s="194" t="s">
        <v>46</v>
      </c>
      <c r="H27" s="194" t="s">
        <v>221</v>
      </c>
      <c r="I27" s="197" t="s">
        <v>222</v>
      </c>
    </row>
    <row r="28" spans="2:9" ht="140.25" x14ac:dyDescent="0.2">
      <c r="B28" s="198" t="s">
        <v>72</v>
      </c>
      <c r="C28" s="194" t="s">
        <v>409</v>
      </c>
      <c r="D28" s="194" t="s">
        <v>43</v>
      </c>
      <c r="E28" s="194" t="s">
        <v>25</v>
      </c>
      <c r="F28" s="194" t="s">
        <v>45</v>
      </c>
      <c r="G28" s="194" t="s">
        <v>73</v>
      </c>
      <c r="H28" s="194" t="s">
        <v>25</v>
      </c>
      <c r="I28" s="197" t="s">
        <v>47</v>
      </c>
    </row>
    <row r="29" spans="2:9" ht="76.5" x14ac:dyDescent="0.2">
      <c r="B29" s="198" t="s">
        <v>44</v>
      </c>
      <c r="C29" s="194" t="s">
        <v>410</v>
      </c>
      <c r="D29" s="194" t="s">
        <v>43</v>
      </c>
      <c r="E29" s="194" t="s">
        <v>221</v>
      </c>
      <c r="F29" s="194" t="s">
        <v>47</v>
      </c>
      <c r="G29" s="194" t="s">
        <v>46</v>
      </c>
      <c r="H29" s="194" t="s">
        <v>221</v>
      </c>
      <c r="I29" s="197" t="s">
        <v>222</v>
      </c>
    </row>
    <row r="30" spans="2:9" ht="25.5" x14ac:dyDescent="0.2">
      <c r="B30" s="198" t="s">
        <v>378</v>
      </c>
      <c r="C30" s="194" t="s">
        <v>167</v>
      </c>
      <c r="D30" s="194" t="s">
        <v>43</v>
      </c>
      <c r="E30" s="194" t="s">
        <v>221</v>
      </c>
      <c r="F30" s="194" t="s">
        <v>47</v>
      </c>
      <c r="G30" s="194" t="s">
        <v>73</v>
      </c>
      <c r="H30" s="194" t="s">
        <v>221</v>
      </c>
      <c r="I30" s="197" t="s">
        <v>222</v>
      </c>
    </row>
    <row r="31" spans="2:9" ht="114.75" x14ac:dyDescent="0.2">
      <c r="B31" s="198" t="s">
        <v>380</v>
      </c>
      <c r="C31" s="194" t="s">
        <v>411</v>
      </c>
      <c r="D31" s="194" t="s">
        <v>41</v>
      </c>
      <c r="E31" s="194" t="s">
        <v>25</v>
      </c>
      <c r="F31" s="194" t="s">
        <v>45</v>
      </c>
      <c r="G31" s="194" t="s">
        <v>46</v>
      </c>
      <c r="H31" s="194" t="s">
        <v>25</v>
      </c>
      <c r="I31" s="197" t="s">
        <v>47</v>
      </c>
    </row>
    <row r="32" spans="2:9" ht="51" x14ac:dyDescent="0.2">
      <c r="B32" s="198"/>
      <c r="C32" s="194" t="s">
        <v>412</v>
      </c>
      <c r="D32" s="194" t="s">
        <v>43</v>
      </c>
      <c r="E32" s="194" t="s">
        <v>69</v>
      </c>
      <c r="F32" s="194" t="s">
        <v>71</v>
      </c>
      <c r="G32" s="194" t="s">
        <v>46</v>
      </c>
      <c r="H32" s="194" t="s">
        <v>69</v>
      </c>
      <c r="I32" s="197" t="s">
        <v>45</v>
      </c>
    </row>
    <row r="33" spans="2:9" ht="51" x14ac:dyDescent="0.2">
      <c r="B33" s="198" t="s">
        <v>347</v>
      </c>
      <c r="C33" s="194" t="s">
        <v>413</v>
      </c>
      <c r="D33" s="194" t="s">
        <v>46</v>
      </c>
      <c r="E33" s="194" t="s">
        <v>221</v>
      </c>
      <c r="F33" s="194" t="s">
        <v>222</v>
      </c>
      <c r="G33" s="194" t="s">
        <v>73</v>
      </c>
      <c r="H33" s="194" t="s">
        <v>221</v>
      </c>
      <c r="I33" s="197" t="s">
        <v>222</v>
      </c>
    </row>
    <row r="34" spans="2:9" ht="63.75" x14ac:dyDescent="0.2">
      <c r="B34" s="198" t="s">
        <v>72</v>
      </c>
      <c r="C34" s="194" t="s">
        <v>414</v>
      </c>
      <c r="D34" s="194" t="s">
        <v>41</v>
      </c>
      <c r="E34" s="194" t="s">
        <v>25</v>
      </c>
      <c r="F34" s="194" t="s">
        <v>71</v>
      </c>
      <c r="G34" s="194" t="s">
        <v>73</v>
      </c>
      <c r="H34" s="194" t="s">
        <v>221</v>
      </c>
      <c r="I34" s="197" t="s">
        <v>222</v>
      </c>
    </row>
    <row r="35" spans="2:9" ht="89.25" x14ac:dyDescent="0.2">
      <c r="B35" s="198" t="s">
        <v>44</v>
      </c>
      <c r="C35" s="194" t="s">
        <v>415</v>
      </c>
      <c r="D35" s="194" t="s">
        <v>43</v>
      </c>
      <c r="E35" s="194" t="s">
        <v>221</v>
      </c>
      <c r="F35" s="194" t="s">
        <v>47</v>
      </c>
      <c r="G35" s="193" t="s">
        <v>73</v>
      </c>
      <c r="H35" s="194" t="s">
        <v>221</v>
      </c>
      <c r="I35" s="197" t="s">
        <v>222</v>
      </c>
    </row>
    <row r="36" spans="2:9" ht="51" x14ac:dyDescent="0.2">
      <c r="B36" s="198" t="s">
        <v>347</v>
      </c>
      <c r="C36" s="194" t="s">
        <v>416</v>
      </c>
      <c r="D36" s="194" t="s">
        <v>43</v>
      </c>
      <c r="E36" s="194" t="s">
        <v>25</v>
      </c>
      <c r="F36" s="194" t="s">
        <v>45</v>
      </c>
      <c r="G36" s="194" t="s">
        <v>43</v>
      </c>
      <c r="H36" s="194" t="s">
        <v>25</v>
      </c>
      <c r="I36" s="197" t="s">
        <v>45</v>
      </c>
    </row>
    <row r="37" spans="2:9" ht="51" x14ac:dyDescent="0.2">
      <c r="B37" s="198" t="s">
        <v>72</v>
      </c>
      <c r="C37" s="194" t="s">
        <v>417</v>
      </c>
      <c r="D37" s="194" t="s">
        <v>41</v>
      </c>
      <c r="E37" s="194" t="s">
        <v>221</v>
      </c>
      <c r="F37" s="194" t="s">
        <v>45</v>
      </c>
      <c r="G37" s="194" t="s">
        <v>41</v>
      </c>
      <c r="H37" s="194" t="s">
        <v>221</v>
      </c>
      <c r="I37" s="197" t="s">
        <v>47</v>
      </c>
    </row>
    <row r="38" spans="2:9" ht="51" x14ac:dyDescent="0.2">
      <c r="B38" s="198" t="s">
        <v>348</v>
      </c>
      <c r="C38" s="194" t="s">
        <v>418</v>
      </c>
      <c r="D38" s="194" t="s">
        <v>43</v>
      </c>
      <c r="E38" s="194" t="s">
        <v>25</v>
      </c>
      <c r="F38" s="194" t="s">
        <v>45</v>
      </c>
      <c r="G38" s="194" t="s">
        <v>73</v>
      </c>
      <c r="H38" s="194" t="s">
        <v>25</v>
      </c>
      <c r="I38" s="197" t="s">
        <v>47</v>
      </c>
    </row>
    <row r="39" spans="2:9" ht="38.25" x14ac:dyDescent="0.2">
      <c r="B39" s="198" t="s">
        <v>347</v>
      </c>
      <c r="C39" s="194" t="s">
        <v>374</v>
      </c>
      <c r="D39" s="194" t="s">
        <v>43</v>
      </c>
      <c r="E39" s="194" t="s">
        <v>221</v>
      </c>
      <c r="F39" s="194" t="s">
        <v>47</v>
      </c>
      <c r="G39" s="194" t="s">
        <v>73</v>
      </c>
      <c r="H39" s="194" t="s">
        <v>221</v>
      </c>
      <c r="I39" s="197" t="s">
        <v>222</v>
      </c>
    </row>
    <row r="40" spans="2:9" x14ac:dyDescent="0.2">
      <c r="B40" s="201" t="s">
        <v>381</v>
      </c>
      <c r="C40" s="202" t="s">
        <v>379</v>
      </c>
      <c r="D40" s="202" t="s">
        <v>43</v>
      </c>
      <c r="E40" s="202" t="s">
        <v>25</v>
      </c>
      <c r="F40" s="202" t="s">
        <v>45</v>
      </c>
      <c r="G40" s="202" t="s">
        <v>73</v>
      </c>
      <c r="H40" s="202" t="s">
        <v>25</v>
      </c>
      <c r="I40" s="203" t="s">
        <v>47</v>
      </c>
    </row>
    <row r="41" spans="2:9" x14ac:dyDescent="0.2">
      <c r="B41" s="201" t="s">
        <v>346</v>
      </c>
      <c r="C41" s="202" t="s">
        <v>375</v>
      </c>
      <c r="D41" s="202" t="s">
        <v>43</v>
      </c>
      <c r="E41" s="202" t="s">
        <v>382</v>
      </c>
      <c r="F41" s="202" t="s">
        <v>71</v>
      </c>
      <c r="G41" s="202" t="s">
        <v>73</v>
      </c>
      <c r="H41" s="202" t="s">
        <v>382</v>
      </c>
      <c r="I41" s="203" t="s">
        <v>45</v>
      </c>
    </row>
    <row r="42" spans="2:9" x14ac:dyDescent="0.2">
      <c r="B42" s="204" t="s">
        <v>72</v>
      </c>
      <c r="C42" s="205" t="s">
        <v>419</v>
      </c>
      <c r="D42" s="205" t="s">
        <v>43</v>
      </c>
      <c r="E42" s="205" t="s">
        <v>25</v>
      </c>
      <c r="F42" s="205" t="s">
        <v>47</v>
      </c>
      <c r="G42" s="205" t="s">
        <v>73</v>
      </c>
      <c r="H42" s="205" t="s">
        <v>25</v>
      </c>
      <c r="I42" s="206" t="s">
        <v>47</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6:K50"/>
  <sheetViews>
    <sheetView topLeftCell="A4" zoomScale="85" zoomScaleNormal="85" workbookViewId="0">
      <selection activeCell="A8" sqref="A8:J153"/>
    </sheetView>
  </sheetViews>
  <sheetFormatPr baseColWidth="10" defaultRowHeight="12.75" x14ac:dyDescent="0.2"/>
  <cols>
    <col min="1" max="1" width="27.5703125" customWidth="1"/>
    <col min="2" max="2" width="23.85546875" customWidth="1"/>
    <col min="3" max="3" width="10.42578125" customWidth="1"/>
    <col min="4" max="4" width="5.140625" customWidth="1"/>
    <col min="5" max="6" width="13.28515625" customWidth="1"/>
    <col min="7" max="7" width="10.42578125" customWidth="1"/>
    <col min="8" max="8" width="15.42578125" bestFit="1" customWidth="1"/>
    <col min="9" max="9" width="10.5703125" customWidth="1"/>
    <col min="10" max="10" width="5.140625" customWidth="1"/>
    <col min="11" max="11" width="13.7109375" customWidth="1"/>
    <col min="12" max="12" width="7.140625" customWidth="1"/>
    <col min="13" max="13" width="10.28515625" customWidth="1"/>
    <col min="14" max="14" width="13.28515625" customWidth="1"/>
    <col min="15" max="15" width="16.5703125" customWidth="1"/>
    <col min="16" max="16" width="13.28515625" bestFit="1" customWidth="1"/>
  </cols>
  <sheetData>
    <row r="6" spans="1:11" x14ac:dyDescent="0.2">
      <c r="A6" s="207" t="s">
        <v>429</v>
      </c>
      <c r="B6" s="207" t="s">
        <v>428</v>
      </c>
      <c r="J6" s="207" t="s">
        <v>426</v>
      </c>
      <c r="K6" t="s">
        <v>429</v>
      </c>
    </row>
    <row r="7" spans="1:11" x14ac:dyDescent="0.2">
      <c r="A7" s="207" t="s">
        <v>426</v>
      </c>
      <c r="B7" t="s">
        <v>45</v>
      </c>
      <c r="C7" t="s">
        <v>222</v>
      </c>
      <c r="D7" t="s">
        <v>71</v>
      </c>
      <c r="E7" t="s">
        <v>47</v>
      </c>
      <c r="F7" t="s">
        <v>427</v>
      </c>
      <c r="G7" t="s">
        <v>391</v>
      </c>
      <c r="J7" s="208" t="s">
        <v>45</v>
      </c>
      <c r="K7">
        <v>18</v>
      </c>
    </row>
    <row r="8" spans="1:11" x14ac:dyDescent="0.2">
      <c r="A8" s="208" t="s">
        <v>347</v>
      </c>
      <c r="B8">
        <v>5</v>
      </c>
      <c r="C8">
        <v>1</v>
      </c>
      <c r="D8">
        <v>1</v>
      </c>
      <c r="E8">
        <v>2</v>
      </c>
      <c r="G8">
        <v>9</v>
      </c>
      <c r="J8" s="208" t="s">
        <v>222</v>
      </c>
      <c r="K8">
        <v>1</v>
      </c>
    </row>
    <row r="9" spans="1:11" x14ac:dyDescent="0.2">
      <c r="A9" s="208" t="s">
        <v>346</v>
      </c>
      <c r="B9">
        <v>4</v>
      </c>
      <c r="D9">
        <v>1</v>
      </c>
      <c r="E9">
        <v>3</v>
      </c>
      <c r="G9">
        <v>8</v>
      </c>
      <c r="J9" s="208" t="s">
        <v>71</v>
      </c>
      <c r="K9">
        <v>6</v>
      </c>
    </row>
    <row r="10" spans="1:11" x14ac:dyDescent="0.2">
      <c r="A10" s="208" t="s">
        <v>72</v>
      </c>
      <c r="B10">
        <v>4</v>
      </c>
      <c r="D10">
        <v>2</v>
      </c>
      <c r="E10">
        <v>2</v>
      </c>
      <c r="G10">
        <v>8</v>
      </c>
      <c r="J10" s="208" t="s">
        <v>47</v>
      </c>
      <c r="K10">
        <v>11</v>
      </c>
    </row>
    <row r="11" spans="1:11" x14ac:dyDescent="0.2">
      <c r="A11" s="208" t="s">
        <v>44</v>
      </c>
      <c r="D11">
        <v>1</v>
      </c>
      <c r="E11">
        <v>2</v>
      </c>
      <c r="G11">
        <v>3</v>
      </c>
      <c r="J11" s="208" t="s">
        <v>427</v>
      </c>
    </row>
    <row r="12" spans="1:11" x14ac:dyDescent="0.2">
      <c r="A12" s="208" t="s">
        <v>376</v>
      </c>
      <c r="B12">
        <v>2</v>
      </c>
      <c r="E12">
        <v>1</v>
      </c>
      <c r="G12">
        <v>3</v>
      </c>
      <c r="J12" s="208" t="s">
        <v>391</v>
      </c>
      <c r="K12">
        <v>36</v>
      </c>
    </row>
    <row r="13" spans="1:11" x14ac:dyDescent="0.2">
      <c r="A13" s="208" t="s">
        <v>378</v>
      </c>
      <c r="E13">
        <v>1</v>
      </c>
      <c r="G13">
        <v>1</v>
      </c>
    </row>
    <row r="14" spans="1:11" x14ac:dyDescent="0.2">
      <c r="A14" s="208" t="s">
        <v>380</v>
      </c>
      <c r="B14">
        <v>1</v>
      </c>
      <c r="G14">
        <v>1</v>
      </c>
    </row>
    <row r="15" spans="1:11" x14ac:dyDescent="0.2">
      <c r="A15" s="208" t="s">
        <v>427</v>
      </c>
      <c r="D15">
        <v>1</v>
      </c>
      <c r="G15">
        <v>1</v>
      </c>
    </row>
    <row r="16" spans="1:11" x14ac:dyDescent="0.2">
      <c r="A16" s="208" t="s">
        <v>348</v>
      </c>
      <c r="B16">
        <v>1</v>
      </c>
      <c r="G16">
        <v>1</v>
      </c>
    </row>
    <row r="17" spans="1:11" x14ac:dyDescent="0.2">
      <c r="A17" s="208" t="s">
        <v>381</v>
      </c>
      <c r="B17">
        <v>1</v>
      </c>
      <c r="G17">
        <v>1</v>
      </c>
    </row>
    <row r="18" spans="1:11" x14ac:dyDescent="0.2">
      <c r="A18" s="208" t="s">
        <v>391</v>
      </c>
      <c r="B18">
        <v>18</v>
      </c>
      <c r="C18">
        <v>1</v>
      </c>
      <c r="D18">
        <v>6</v>
      </c>
      <c r="E18">
        <v>11</v>
      </c>
      <c r="G18">
        <v>36</v>
      </c>
    </row>
    <row r="20" spans="1:11" x14ac:dyDescent="0.2">
      <c r="A20" s="207" t="s">
        <v>430</v>
      </c>
      <c r="B20" s="207" t="s">
        <v>428</v>
      </c>
      <c r="J20" s="207" t="s">
        <v>426</v>
      </c>
      <c r="K20" t="s">
        <v>430</v>
      </c>
    </row>
    <row r="21" spans="1:11" x14ac:dyDescent="0.2">
      <c r="A21" s="207" t="s">
        <v>426</v>
      </c>
      <c r="B21" t="s">
        <v>45</v>
      </c>
      <c r="C21" t="s">
        <v>222</v>
      </c>
      <c r="D21" t="s">
        <v>47</v>
      </c>
      <c r="E21" t="s">
        <v>427</v>
      </c>
      <c r="F21" t="s">
        <v>391</v>
      </c>
      <c r="J21" s="208" t="s">
        <v>45</v>
      </c>
      <c r="K21">
        <v>9</v>
      </c>
    </row>
    <row r="22" spans="1:11" x14ac:dyDescent="0.2">
      <c r="A22" s="208" t="s">
        <v>347</v>
      </c>
      <c r="B22">
        <v>3</v>
      </c>
      <c r="C22">
        <v>3</v>
      </c>
      <c r="D22">
        <v>3</v>
      </c>
      <c r="F22">
        <v>9</v>
      </c>
      <c r="J22" s="208" t="s">
        <v>222</v>
      </c>
      <c r="K22">
        <v>13</v>
      </c>
    </row>
    <row r="23" spans="1:11" x14ac:dyDescent="0.2">
      <c r="A23" s="208" t="s">
        <v>346</v>
      </c>
      <c r="B23">
        <v>3</v>
      </c>
      <c r="C23">
        <v>2</v>
      </c>
      <c r="D23">
        <v>3</v>
      </c>
      <c r="F23">
        <v>8</v>
      </c>
      <c r="J23" s="208" t="s">
        <v>47</v>
      </c>
      <c r="K23">
        <v>14</v>
      </c>
    </row>
    <row r="24" spans="1:11" x14ac:dyDescent="0.2">
      <c r="A24" s="208" t="s">
        <v>72</v>
      </c>
      <c r="B24">
        <v>1</v>
      </c>
      <c r="C24">
        <v>3</v>
      </c>
      <c r="D24">
        <v>4</v>
      </c>
      <c r="F24">
        <v>8</v>
      </c>
      <c r="J24" s="208" t="s">
        <v>427</v>
      </c>
    </row>
    <row r="25" spans="1:11" x14ac:dyDescent="0.2">
      <c r="A25" s="208" t="s">
        <v>44</v>
      </c>
      <c r="B25">
        <v>1</v>
      </c>
      <c r="C25">
        <v>2</v>
      </c>
      <c r="F25">
        <v>3</v>
      </c>
      <c r="J25" s="208" t="s">
        <v>391</v>
      </c>
      <c r="K25">
        <v>36</v>
      </c>
    </row>
    <row r="26" spans="1:11" x14ac:dyDescent="0.2">
      <c r="A26" s="208" t="s">
        <v>376</v>
      </c>
      <c r="C26">
        <v>2</v>
      </c>
      <c r="D26">
        <v>1</v>
      </c>
      <c r="F26">
        <v>3</v>
      </c>
    </row>
    <row r="27" spans="1:11" x14ac:dyDescent="0.2">
      <c r="A27" s="208" t="s">
        <v>378</v>
      </c>
      <c r="C27">
        <v>1</v>
      </c>
      <c r="F27">
        <v>1</v>
      </c>
    </row>
    <row r="28" spans="1:11" x14ac:dyDescent="0.2">
      <c r="A28" s="208" t="s">
        <v>380</v>
      </c>
      <c r="D28">
        <v>1</v>
      </c>
      <c r="F28">
        <v>1</v>
      </c>
    </row>
    <row r="29" spans="1:11" x14ac:dyDescent="0.2">
      <c r="A29" s="208" t="s">
        <v>427</v>
      </c>
      <c r="B29">
        <v>1</v>
      </c>
      <c r="F29">
        <v>1</v>
      </c>
    </row>
    <row r="30" spans="1:11" x14ac:dyDescent="0.2">
      <c r="A30" s="208" t="s">
        <v>348</v>
      </c>
      <c r="D30">
        <v>1</v>
      </c>
      <c r="F30">
        <v>1</v>
      </c>
    </row>
    <row r="31" spans="1:11" x14ac:dyDescent="0.2">
      <c r="A31" s="208" t="s">
        <v>381</v>
      </c>
      <c r="D31">
        <v>1</v>
      </c>
      <c r="F31">
        <v>1</v>
      </c>
    </row>
    <row r="32" spans="1:11" x14ac:dyDescent="0.2">
      <c r="A32" s="208" t="s">
        <v>391</v>
      </c>
      <c r="B32">
        <v>9</v>
      </c>
      <c r="C32">
        <v>13</v>
      </c>
      <c r="D32">
        <v>14</v>
      </c>
      <c r="F32">
        <v>36</v>
      </c>
    </row>
    <row r="34" spans="1:10" x14ac:dyDescent="0.2">
      <c r="A34" s="207" t="s">
        <v>430</v>
      </c>
      <c r="B34" s="207" t="s">
        <v>428</v>
      </c>
    </row>
    <row r="35" spans="1:10" x14ac:dyDescent="0.2">
      <c r="A35" s="207" t="s">
        <v>426</v>
      </c>
      <c r="B35" t="s">
        <v>45</v>
      </c>
      <c r="C35" t="s">
        <v>222</v>
      </c>
      <c r="D35" t="s">
        <v>47</v>
      </c>
      <c r="E35" t="s">
        <v>427</v>
      </c>
      <c r="F35" t="s">
        <v>391</v>
      </c>
      <c r="J35" s="208"/>
    </row>
    <row r="36" spans="1:10" x14ac:dyDescent="0.2">
      <c r="A36" s="208" t="s">
        <v>45</v>
      </c>
      <c r="B36">
        <v>4</v>
      </c>
      <c r="C36">
        <v>3</v>
      </c>
      <c r="D36">
        <v>11</v>
      </c>
      <c r="F36">
        <v>18</v>
      </c>
      <c r="J36" s="208"/>
    </row>
    <row r="37" spans="1:10" x14ac:dyDescent="0.2">
      <c r="A37" s="208" t="s">
        <v>47</v>
      </c>
      <c r="C37">
        <v>8</v>
      </c>
      <c r="D37">
        <v>3</v>
      </c>
      <c r="F37">
        <v>11</v>
      </c>
      <c r="J37" s="208"/>
    </row>
    <row r="38" spans="1:10" x14ac:dyDescent="0.2">
      <c r="A38" s="208" t="s">
        <v>71</v>
      </c>
      <c r="B38">
        <v>5</v>
      </c>
      <c r="C38">
        <v>1</v>
      </c>
      <c r="F38">
        <v>6</v>
      </c>
      <c r="J38" s="208"/>
    </row>
    <row r="39" spans="1:10" x14ac:dyDescent="0.2">
      <c r="A39" s="208" t="s">
        <v>222</v>
      </c>
      <c r="C39">
        <v>1</v>
      </c>
      <c r="F39">
        <v>1</v>
      </c>
      <c r="J39" s="208"/>
    </row>
    <row r="40" spans="1:10" x14ac:dyDescent="0.2">
      <c r="A40" s="208" t="s">
        <v>427</v>
      </c>
    </row>
    <row r="41" spans="1:10" x14ac:dyDescent="0.2">
      <c r="A41" s="208" t="s">
        <v>391</v>
      </c>
      <c r="B41">
        <v>9</v>
      </c>
      <c r="C41">
        <v>13</v>
      </c>
      <c r="D41">
        <v>14</v>
      </c>
      <c r="F41">
        <v>36</v>
      </c>
    </row>
    <row r="44" spans="1:10" x14ac:dyDescent="0.2">
      <c r="A44" s="207" t="s">
        <v>430</v>
      </c>
      <c r="B44" s="207" t="s">
        <v>428</v>
      </c>
    </row>
    <row r="45" spans="1:10" x14ac:dyDescent="0.2">
      <c r="A45" s="207" t="s">
        <v>426</v>
      </c>
      <c r="B45" t="s">
        <v>45</v>
      </c>
      <c r="C45" t="s">
        <v>47</v>
      </c>
      <c r="D45" t="s">
        <v>222</v>
      </c>
      <c r="E45" t="s">
        <v>391</v>
      </c>
    </row>
    <row r="46" spans="1:10" x14ac:dyDescent="0.2">
      <c r="A46" s="208" t="s">
        <v>71</v>
      </c>
      <c r="B46">
        <v>5</v>
      </c>
      <c r="D46">
        <v>1</v>
      </c>
      <c r="E46">
        <v>6</v>
      </c>
    </row>
    <row r="47" spans="1:10" x14ac:dyDescent="0.2">
      <c r="A47" s="208" t="s">
        <v>45</v>
      </c>
      <c r="B47">
        <v>4</v>
      </c>
      <c r="C47">
        <v>11</v>
      </c>
      <c r="D47">
        <v>3</v>
      </c>
      <c r="E47">
        <v>18</v>
      </c>
    </row>
    <row r="48" spans="1:10" x14ac:dyDescent="0.2">
      <c r="A48" s="208" t="s">
        <v>47</v>
      </c>
      <c r="C48">
        <v>3</v>
      </c>
      <c r="D48">
        <v>8</v>
      </c>
      <c r="E48">
        <v>11</v>
      </c>
    </row>
    <row r="49" spans="1:5" x14ac:dyDescent="0.2">
      <c r="A49" s="208" t="s">
        <v>222</v>
      </c>
      <c r="D49">
        <v>1</v>
      </c>
      <c r="E49">
        <v>1</v>
      </c>
    </row>
    <row r="50" spans="1:5" x14ac:dyDescent="0.2">
      <c r="A50" s="208" t="s">
        <v>391</v>
      </c>
      <c r="B50">
        <v>9</v>
      </c>
      <c r="C50">
        <v>14</v>
      </c>
      <c r="D50">
        <v>13</v>
      </c>
      <c r="E50">
        <v>36</v>
      </c>
    </row>
  </sheetData>
  <pageMargins left="0.7" right="0.7" top="0.75" bottom="0.75" header="0.3" footer="0.3"/>
  <drawing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J51"/>
  <sheetViews>
    <sheetView workbookViewId="0">
      <selection activeCell="A8" sqref="A8:J153"/>
    </sheetView>
  </sheetViews>
  <sheetFormatPr baseColWidth="10" defaultRowHeight="12.75" x14ac:dyDescent="0.2"/>
  <cols>
    <col min="1" max="1" width="16.7109375" customWidth="1"/>
    <col min="2" max="5" width="13.28515625" customWidth="1"/>
    <col min="6" max="7" width="11.5703125" customWidth="1"/>
    <col min="8" max="8" width="11.85546875" customWidth="1"/>
    <col min="9" max="9" width="13.42578125" customWidth="1"/>
    <col min="10" max="10" width="15.28515625" customWidth="1"/>
    <col min="11" max="11" width="18" customWidth="1"/>
    <col min="12" max="12" width="11.5703125" customWidth="1"/>
    <col min="13" max="14" width="15.5703125" bestFit="1" customWidth="1"/>
    <col min="15" max="15" width="18.28515625" bestFit="1" customWidth="1"/>
    <col min="16" max="16" width="11.5703125" bestFit="1" customWidth="1"/>
  </cols>
  <sheetData>
    <row r="2" spans="1:10" x14ac:dyDescent="0.2">
      <c r="A2" s="163" t="s">
        <v>385</v>
      </c>
      <c r="B2" s="163" t="s">
        <v>384</v>
      </c>
      <c r="C2" s="163" t="s">
        <v>11</v>
      </c>
      <c r="D2" s="163" t="s">
        <v>386</v>
      </c>
      <c r="E2" s="163" t="s">
        <v>387</v>
      </c>
      <c r="F2" s="163" t="s">
        <v>388</v>
      </c>
      <c r="G2" s="163" t="s">
        <v>389</v>
      </c>
      <c r="I2" s="164" t="s">
        <v>383</v>
      </c>
      <c r="J2" s="165"/>
    </row>
    <row r="3" spans="1:10" x14ac:dyDescent="0.2">
      <c r="A3" t="s">
        <v>346</v>
      </c>
      <c r="B3" t="s">
        <v>41</v>
      </c>
      <c r="C3" t="s">
        <v>25</v>
      </c>
      <c r="D3" t="s">
        <v>45</v>
      </c>
      <c r="E3" t="s">
        <v>43</v>
      </c>
      <c r="F3" t="s">
        <v>25</v>
      </c>
      <c r="G3" t="s">
        <v>45</v>
      </c>
      <c r="I3" s="164" t="s">
        <v>386</v>
      </c>
      <c r="J3" s="165" t="s">
        <v>390</v>
      </c>
    </row>
    <row r="4" spans="1:10" x14ac:dyDescent="0.2">
      <c r="A4" t="s">
        <v>72</v>
      </c>
      <c r="B4" t="s">
        <v>43</v>
      </c>
      <c r="C4" t="s">
        <v>69</v>
      </c>
      <c r="D4" t="s">
        <v>71</v>
      </c>
      <c r="E4" t="s">
        <v>46</v>
      </c>
      <c r="F4" t="s">
        <v>69</v>
      </c>
      <c r="G4" t="s">
        <v>45</v>
      </c>
      <c r="I4" s="160" t="s">
        <v>45</v>
      </c>
      <c r="J4" s="165">
        <v>13</v>
      </c>
    </row>
    <row r="5" spans="1:10" x14ac:dyDescent="0.2">
      <c r="A5" t="s">
        <v>347</v>
      </c>
      <c r="B5" t="s">
        <v>210</v>
      </c>
      <c r="C5" t="s">
        <v>221</v>
      </c>
      <c r="D5" t="s">
        <v>45</v>
      </c>
      <c r="E5" t="s">
        <v>43</v>
      </c>
      <c r="F5" t="s">
        <v>221</v>
      </c>
      <c r="G5" t="s">
        <v>47</v>
      </c>
      <c r="I5" s="170" t="s">
        <v>71</v>
      </c>
      <c r="J5" s="171">
        <v>6</v>
      </c>
    </row>
    <row r="6" spans="1:10" x14ac:dyDescent="0.2">
      <c r="A6" t="s">
        <v>72</v>
      </c>
      <c r="B6" t="s">
        <v>41</v>
      </c>
      <c r="C6" t="s">
        <v>221</v>
      </c>
      <c r="D6" t="s">
        <v>45</v>
      </c>
      <c r="E6" t="s">
        <v>46</v>
      </c>
      <c r="F6" t="s">
        <v>221</v>
      </c>
      <c r="G6" t="s">
        <v>222</v>
      </c>
      <c r="I6" s="170" t="s">
        <v>47</v>
      </c>
      <c r="J6" s="171">
        <v>9</v>
      </c>
    </row>
    <row r="7" spans="1:10" x14ac:dyDescent="0.2">
      <c r="A7" t="s">
        <v>347</v>
      </c>
      <c r="B7" t="s">
        <v>41</v>
      </c>
      <c r="C7" t="s">
        <v>221</v>
      </c>
      <c r="D7" t="s">
        <v>45</v>
      </c>
      <c r="E7" t="s">
        <v>46</v>
      </c>
      <c r="F7" t="s">
        <v>221</v>
      </c>
      <c r="G7" t="s">
        <v>222</v>
      </c>
      <c r="I7" s="166" t="s">
        <v>391</v>
      </c>
      <c r="J7" s="167">
        <v>28</v>
      </c>
    </row>
    <row r="8" spans="1:10" x14ac:dyDescent="0.2">
      <c r="A8" t="s">
        <v>376</v>
      </c>
      <c r="B8" t="s">
        <v>43</v>
      </c>
      <c r="C8" t="s">
        <v>221</v>
      </c>
      <c r="D8" t="s">
        <v>47</v>
      </c>
      <c r="E8" t="s">
        <v>46</v>
      </c>
      <c r="F8" t="s">
        <v>221</v>
      </c>
      <c r="G8" t="s">
        <v>222</v>
      </c>
    </row>
    <row r="9" spans="1:10" x14ac:dyDescent="0.2">
      <c r="A9" t="s">
        <v>346</v>
      </c>
      <c r="B9" t="s">
        <v>43</v>
      </c>
      <c r="C9" t="s">
        <v>221</v>
      </c>
      <c r="D9" t="s">
        <v>47</v>
      </c>
      <c r="E9" t="s">
        <v>73</v>
      </c>
      <c r="F9" t="s">
        <v>221</v>
      </c>
      <c r="G9" t="s">
        <v>222</v>
      </c>
    </row>
    <row r="10" spans="1:10" x14ac:dyDescent="0.2">
      <c r="A10" t="s">
        <v>72</v>
      </c>
      <c r="B10" t="s">
        <v>43</v>
      </c>
      <c r="C10" t="s">
        <v>69</v>
      </c>
      <c r="D10" t="s">
        <v>71</v>
      </c>
      <c r="E10" t="s">
        <v>73</v>
      </c>
      <c r="F10" t="s">
        <v>69</v>
      </c>
      <c r="G10" t="s">
        <v>47</v>
      </c>
    </row>
    <row r="11" spans="1:10" x14ac:dyDescent="0.2">
      <c r="A11" t="s">
        <v>346</v>
      </c>
      <c r="B11" t="s">
        <v>43</v>
      </c>
      <c r="C11" t="s">
        <v>221</v>
      </c>
      <c r="D11" t="s">
        <v>47</v>
      </c>
      <c r="E11" t="s">
        <v>46</v>
      </c>
      <c r="F11" t="s">
        <v>221</v>
      </c>
      <c r="G11" t="s">
        <v>222</v>
      </c>
    </row>
    <row r="12" spans="1:10" x14ac:dyDescent="0.2">
      <c r="A12" t="s">
        <v>72</v>
      </c>
      <c r="B12" t="s">
        <v>46</v>
      </c>
      <c r="C12" t="s">
        <v>25</v>
      </c>
      <c r="D12" t="s">
        <v>47</v>
      </c>
      <c r="E12" t="s">
        <v>73</v>
      </c>
      <c r="F12" t="s">
        <v>25</v>
      </c>
      <c r="G12" t="s">
        <v>47</v>
      </c>
    </row>
    <row r="13" spans="1:10" x14ac:dyDescent="0.2">
      <c r="A13" t="s">
        <v>376</v>
      </c>
      <c r="B13" t="s">
        <v>43</v>
      </c>
      <c r="C13" t="s">
        <v>25</v>
      </c>
      <c r="D13" t="s">
        <v>45</v>
      </c>
      <c r="E13" t="s">
        <v>46</v>
      </c>
      <c r="F13" t="s">
        <v>25</v>
      </c>
      <c r="G13" t="s">
        <v>47</v>
      </c>
    </row>
    <row r="14" spans="1:10" x14ac:dyDescent="0.2">
      <c r="A14" t="s">
        <v>44</v>
      </c>
      <c r="B14" t="s">
        <v>43</v>
      </c>
      <c r="C14" t="s">
        <v>221</v>
      </c>
      <c r="D14" t="s">
        <v>47</v>
      </c>
      <c r="E14" t="s">
        <v>46</v>
      </c>
      <c r="F14" t="s">
        <v>221</v>
      </c>
      <c r="G14" t="s">
        <v>222</v>
      </c>
    </row>
    <row r="15" spans="1:10" x14ac:dyDescent="0.2">
      <c r="A15" t="s">
        <v>44</v>
      </c>
      <c r="B15" t="s">
        <v>210</v>
      </c>
      <c r="C15" t="s">
        <v>25</v>
      </c>
      <c r="D15" t="s">
        <v>71</v>
      </c>
      <c r="E15" t="s">
        <v>41</v>
      </c>
      <c r="F15" t="s">
        <v>221</v>
      </c>
      <c r="G15" t="s">
        <v>45</v>
      </c>
    </row>
    <row r="16" spans="1:10" x14ac:dyDescent="0.2">
      <c r="A16" t="s">
        <v>347</v>
      </c>
      <c r="B16" t="s">
        <v>41</v>
      </c>
      <c r="C16" t="s">
        <v>69</v>
      </c>
      <c r="D16" t="s">
        <v>71</v>
      </c>
      <c r="E16" t="s">
        <v>43</v>
      </c>
      <c r="F16" t="s">
        <v>25</v>
      </c>
      <c r="G16" t="s">
        <v>45</v>
      </c>
    </row>
    <row r="17" spans="1:10" x14ac:dyDescent="0.2">
      <c r="A17" t="s">
        <v>72</v>
      </c>
      <c r="B17" t="s">
        <v>43</v>
      </c>
      <c r="C17" t="s">
        <v>25</v>
      </c>
      <c r="D17" t="s">
        <v>45</v>
      </c>
      <c r="E17" t="s">
        <v>46</v>
      </c>
      <c r="F17" t="s">
        <v>221</v>
      </c>
      <c r="G17" t="s">
        <v>222</v>
      </c>
    </row>
    <row r="18" spans="1:10" x14ac:dyDescent="0.2">
      <c r="A18" t="s">
        <v>72</v>
      </c>
      <c r="B18" t="s">
        <v>41</v>
      </c>
      <c r="C18" t="s">
        <v>69</v>
      </c>
      <c r="D18" t="s">
        <v>71</v>
      </c>
      <c r="E18" t="s">
        <v>43</v>
      </c>
      <c r="F18" t="s">
        <v>25</v>
      </c>
      <c r="G18" t="s">
        <v>45</v>
      </c>
    </row>
    <row r="19" spans="1:10" x14ac:dyDescent="0.2">
      <c r="A19" t="s">
        <v>72</v>
      </c>
      <c r="B19" t="s">
        <v>43</v>
      </c>
      <c r="C19" t="s">
        <v>25</v>
      </c>
      <c r="D19" t="s">
        <v>45</v>
      </c>
      <c r="E19" t="s">
        <v>73</v>
      </c>
      <c r="F19" t="s">
        <v>25</v>
      </c>
      <c r="G19" t="s">
        <v>47</v>
      </c>
    </row>
    <row r="20" spans="1:10" x14ac:dyDescent="0.2">
      <c r="A20" t="s">
        <v>378</v>
      </c>
      <c r="B20" t="s">
        <v>43</v>
      </c>
      <c r="C20" t="s">
        <v>221</v>
      </c>
      <c r="D20" t="s">
        <v>47</v>
      </c>
      <c r="E20" t="s">
        <v>46</v>
      </c>
      <c r="F20" t="s">
        <v>221</v>
      </c>
      <c r="G20" t="s">
        <v>222</v>
      </c>
    </row>
    <row r="21" spans="1:10" x14ac:dyDescent="0.2">
      <c r="A21" t="s">
        <v>377</v>
      </c>
      <c r="B21" t="s">
        <v>41</v>
      </c>
      <c r="C21" t="s">
        <v>25</v>
      </c>
      <c r="D21" t="s">
        <v>45</v>
      </c>
      <c r="E21" t="s">
        <v>43</v>
      </c>
      <c r="F21" t="s">
        <v>25</v>
      </c>
      <c r="G21" t="s">
        <v>45</v>
      </c>
    </row>
    <row r="22" spans="1:10" x14ac:dyDescent="0.2">
      <c r="A22" t="s">
        <v>347</v>
      </c>
      <c r="B22" t="s">
        <v>43</v>
      </c>
      <c r="C22" t="s">
        <v>25</v>
      </c>
      <c r="D22" t="s">
        <v>45</v>
      </c>
      <c r="E22" t="s">
        <v>46</v>
      </c>
      <c r="F22" t="s">
        <v>25</v>
      </c>
      <c r="G22" t="s">
        <v>47</v>
      </c>
    </row>
    <row r="23" spans="1:10" x14ac:dyDescent="0.2">
      <c r="A23" t="s">
        <v>72</v>
      </c>
      <c r="B23" t="s">
        <v>41</v>
      </c>
      <c r="C23" t="s">
        <v>25</v>
      </c>
      <c r="D23" t="s">
        <v>45</v>
      </c>
      <c r="E23" t="s">
        <v>73</v>
      </c>
      <c r="F23" t="s">
        <v>221</v>
      </c>
      <c r="G23" t="s">
        <v>222</v>
      </c>
    </row>
    <row r="24" spans="1:10" x14ac:dyDescent="0.2">
      <c r="A24" t="s">
        <v>44</v>
      </c>
      <c r="B24" t="s">
        <v>43</v>
      </c>
      <c r="C24" t="s">
        <v>221</v>
      </c>
      <c r="D24" t="s">
        <v>47</v>
      </c>
      <c r="E24" t="s">
        <v>73</v>
      </c>
      <c r="F24" t="s">
        <v>221</v>
      </c>
      <c r="G24" t="s">
        <v>222</v>
      </c>
    </row>
    <row r="25" spans="1:10" x14ac:dyDescent="0.2">
      <c r="A25" t="s">
        <v>72</v>
      </c>
      <c r="B25" t="s">
        <v>41</v>
      </c>
      <c r="C25" t="s">
        <v>221</v>
      </c>
      <c r="D25" t="s">
        <v>45</v>
      </c>
      <c r="E25" t="s">
        <v>41</v>
      </c>
      <c r="F25" t="s">
        <v>221</v>
      </c>
      <c r="G25" t="s">
        <v>47</v>
      </c>
    </row>
    <row r="26" spans="1:10" x14ac:dyDescent="0.2">
      <c r="A26" t="s">
        <v>348</v>
      </c>
      <c r="B26" t="s">
        <v>43</v>
      </c>
      <c r="C26" t="s">
        <v>25</v>
      </c>
      <c r="D26" t="s">
        <v>45</v>
      </c>
      <c r="E26" t="s">
        <v>73</v>
      </c>
      <c r="F26" t="s">
        <v>25</v>
      </c>
      <c r="G26" t="s">
        <v>47</v>
      </c>
      <c r="I26" s="164" t="s">
        <v>392</v>
      </c>
      <c r="J26" s="165"/>
    </row>
    <row r="27" spans="1:10" x14ac:dyDescent="0.2">
      <c r="A27" t="s">
        <v>347</v>
      </c>
      <c r="B27" t="s">
        <v>43</v>
      </c>
      <c r="C27" t="s">
        <v>221</v>
      </c>
      <c r="D27" t="s">
        <v>47</v>
      </c>
      <c r="E27" t="s">
        <v>73</v>
      </c>
      <c r="F27" t="s">
        <v>221</v>
      </c>
      <c r="G27" t="s">
        <v>222</v>
      </c>
      <c r="I27" s="164" t="s">
        <v>389</v>
      </c>
      <c r="J27" s="165" t="s">
        <v>390</v>
      </c>
    </row>
    <row r="28" spans="1:10" x14ac:dyDescent="0.2">
      <c r="A28" t="s">
        <v>381</v>
      </c>
      <c r="B28" t="s">
        <v>43</v>
      </c>
      <c r="C28" t="s">
        <v>25</v>
      </c>
      <c r="D28" t="s">
        <v>45</v>
      </c>
      <c r="E28" t="s">
        <v>73</v>
      </c>
      <c r="F28" t="s">
        <v>25</v>
      </c>
      <c r="G28" t="s">
        <v>47</v>
      </c>
      <c r="I28" s="160" t="s">
        <v>45</v>
      </c>
      <c r="J28" s="165">
        <v>7</v>
      </c>
    </row>
    <row r="29" spans="1:10" x14ac:dyDescent="0.2">
      <c r="A29" t="s">
        <v>346</v>
      </c>
      <c r="B29" t="s">
        <v>43</v>
      </c>
      <c r="C29" t="s">
        <v>382</v>
      </c>
      <c r="D29" t="s">
        <v>71</v>
      </c>
      <c r="E29" t="s">
        <v>73</v>
      </c>
      <c r="F29" t="s">
        <v>382</v>
      </c>
      <c r="G29" t="s">
        <v>45</v>
      </c>
      <c r="I29" s="170" t="s">
        <v>222</v>
      </c>
      <c r="J29" s="171">
        <v>11</v>
      </c>
    </row>
    <row r="30" spans="1:10" x14ac:dyDescent="0.2">
      <c r="A30" t="s">
        <v>72</v>
      </c>
      <c r="B30" t="s">
        <v>43</v>
      </c>
      <c r="C30" t="s">
        <v>25</v>
      </c>
      <c r="D30" t="s">
        <v>47</v>
      </c>
      <c r="E30" t="s">
        <v>73</v>
      </c>
      <c r="F30" t="s">
        <v>25</v>
      </c>
      <c r="G30" t="s">
        <v>47</v>
      </c>
      <c r="I30" s="170" t="s">
        <v>47</v>
      </c>
      <c r="J30" s="171">
        <v>10</v>
      </c>
    </row>
    <row r="31" spans="1:10" x14ac:dyDescent="0.2">
      <c r="I31" s="166" t="s">
        <v>391</v>
      </c>
      <c r="J31" s="167">
        <v>28</v>
      </c>
    </row>
    <row r="32" spans="1:10" x14ac:dyDescent="0.2">
      <c r="A32" s="172" t="s">
        <v>385</v>
      </c>
      <c r="B32" s="167" t="s">
        <v>394</v>
      </c>
    </row>
    <row r="34" spans="1:6" x14ac:dyDescent="0.2">
      <c r="A34" s="164" t="s">
        <v>393</v>
      </c>
      <c r="B34" s="164" t="s">
        <v>11</v>
      </c>
      <c r="C34" s="161"/>
      <c r="D34" s="161"/>
      <c r="E34" s="161"/>
      <c r="F34" s="162"/>
    </row>
    <row r="35" spans="1:6" x14ac:dyDescent="0.2">
      <c r="A35" s="164" t="s">
        <v>384</v>
      </c>
      <c r="B35" s="160" t="s">
        <v>221</v>
      </c>
      <c r="C35" s="168" t="s">
        <v>25</v>
      </c>
      <c r="D35" s="168" t="s">
        <v>69</v>
      </c>
      <c r="E35" s="168" t="s">
        <v>382</v>
      </c>
      <c r="F35" s="165" t="s">
        <v>391</v>
      </c>
    </row>
    <row r="36" spans="1:6" x14ac:dyDescent="0.2">
      <c r="A36" s="160" t="s">
        <v>210</v>
      </c>
      <c r="B36" s="180">
        <v>1</v>
      </c>
      <c r="C36" s="173">
        <v>1</v>
      </c>
      <c r="D36" s="173"/>
      <c r="E36" s="173"/>
      <c r="F36" s="165">
        <v>2</v>
      </c>
    </row>
    <row r="37" spans="1:6" x14ac:dyDescent="0.2">
      <c r="A37" s="170" t="s">
        <v>41</v>
      </c>
      <c r="B37" s="176">
        <v>3</v>
      </c>
      <c r="C37" s="175">
        <v>3</v>
      </c>
      <c r="D37" s="174">
        <v>2</v>
      </c>
      <c r="E37" s="174"/>
      <c r="F37" s="171">
        <v>8</v>
      </c>
    </row>
    <row r="38" spans="1:6" x14ac:dyDescent="0.2">
      <c r="A38" s="170" t="s">
        <v>43</v>
      </c>
      <c r="B38" s="177">
        <v>7</v>
      </c>
      <c r="C38" s="175">
        <v>7</v>
      </c>
      <c r="D38" s="174">
        <v>2</v>
      </c>
      <c r="E38" s="174">
        <v>1</v>
      </c>
      <c r="F38" s="171">
        <v>17</v>
      </c>
    </row>
    <row r="39" spans="1:6" x14ac:dyDescent="0.2">
      <c r="A39" s="170" t="s">
        <v>46</v>
      </c>
      <c r="B39" s="181"/>
      <c r="C39" s="178">
        <v>1</v>
      </c>
      <c r="D39" s="179"/>
      <c r="E39" s="174"/>
      <c r="F39" s="171">
        <v>1</v>
      </c>
    </row>
    <row r="40" spans="1:6" x14ac:dyDescent="0.2">
      <c r="A40" s="166" t="s">
        <v>391</v>
      </c>
      <c r="B40" s="166">
        <v>11</v>
      </c>
      <c r="C40" s="169">
        <v>12</v>
      </c>
      <c r="D40" s="169">
        <v>4</v>
      </c>
      <c r="E40" s="169">
        <v>1</v>
      </c>
      <c r="F40" s="167">
        <v>28</v>
      </c>
    </row>
    <row r="43" spans="1:6" x14ac:dyDescent="0.2">
      <c r="A43" s="172" t="s">
        <v>385</v>
      </c>
      <c r="B43" s="167" t="s">
        <v>394</v>
      </c>
    </row>
    <row r="45" spans="1:6" x14ac:dyDescent="0.2">
      <c r="A45" s="164" t="s">
        <v>393</v>
      </c>
      <c r="B45" s="164" t="s">
        <v>388</v>
      </c>
      <c r="C45" s="161"/>
      <c r="D45" s="161"/>
      <c r="E45" s="161"/>
      <c r="F45" s="162"/>
    </row>
    <row r="46" spans="1:6" x14ac:dyDescent="0.2">
      <c r="A46" s="164" t="s">
        <v>387</v>
      </c>
      <c r="B46" s="160" t="s">
        <v>221</v>
      </c>
      <c r="C46" s="168" t="s">
        <v>25</v>
      </c>
      <c r="D46" s="168" t="s">
        <v>69</v>
      </c>
      <c r="E46" s="168" t="s">
        <v>382</v>
      </c>
      <c r="F46" s="165" t="s">
        <v>391</v>
      </c>
    </row>
    <row r="47" spans="1:6" x14ac:dyDescent="0.2">
      <c r="A47" s="160" t="s">
        <v>41</v>
      </c>
      <c r="B47" s="180">
        <v>2</v>
      </c>
      <c r="C47" s="182"/>
      <c r="D47" s="173"/>
      <c r="E47" s="173"/>
      <c r="F47" s="165">
        <v>2</v>
      </c>
    </row>
    <row r="48" spans="1:6" x14ac:dyDescent="0.2">
      <c r="A48" s="170" t="s">
        <v>43</v>
      </c>
      <c r="B48" s="177">
        <v>1</v>
      </c>
      <c r="C48" s="175">
        <v>4</v>
      </c>
      <c r="D48" s="174"/>
      <c r="E48" s="174"/>
      <c r="F48" s="171">
        <v>5</v>
      </c>
    </row>
    <row r="49" spans="1:6" x14ac:dyDescent="0.2">
      <c r="A49" s="170" t="s">
        <v>46</v>
      </c>
      <c r="B49" s="181">
        <v>7</v>
      </c>
      <c r="C49" s="178">
        <v>2</v>
      </c>
      <c r="D49" s="175">
        <v>1</v>
      </c>
      <c r="E49" s="174"/>
      <c r="F49" s="171">
        <v>10</v>
      </c>
    </row>
    <row r="50" spans="1:6" x14ac:dyDescent="0.2">
      <c r="A50" s="170" t="s">
        <v>73</v>
      </c>
      <c r="B50" s="181">
        <v>4</v>
      </c>
      <c r="C50" s="178">
        <v>5</v>
      </c>
      <c r="D50" s="175">
        <v>1</v>
      </c>
      <c r="E50" s="175">
        <v>1</v>
      </c>
      <c r="F50" s="171">
        <v>11</v>
      </c>
    </row>
    <row r="51" spans="1:6" x14ac:dyDescent="0.2">
      <c r="A51" s="166" t="s">
        <v>391</v>
      </c>
      <c r="B51" s="166">
        <v>14</v>
      </c>
      <c r="C51" s="169">
        <v>11</v>
      </c>
      <c r="D51" s="169">
        <v>2</v>
      </c>
      <c r="E51" s="169">
        <v>1</v>
      </c>
      <c r="F51" s="167">
        <v>28</v>
      </c>
    </row>
  </sheetData>
  <pageMargins left="0.17" right="0.17" top="0.75" bottom="0.75" header="0.3" footer="0.3"/>
  <pageSetup scale="61" fitToHeight="0" orientation="landscape" r:id="rId5"/>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8"/>
  <sheetViews>
    <sheetView showGridLines="0" topLeftCell="A16" zoomScale="90" zoomScaleNormal="90" workbookViewId="0">
      <selection activeCell="F17" sqref="F17:F18"/>
    </sheetView>
  </sheetViews>
  <sheetFormatPr baseColWidth="10" defaultRowHeight="12.75" x14ac:dyDescent="0.2"/>
  <cols>
    <col min="1" max="1" width="18.5703125" style="154" customWidth="1"/>
    <col min="2" max="2" width="33.140625" style="154" customWidth="1"/>
    <col min="3" max="3" width="35.85546875" style="154" customWidth="1"/>
    <col min="4" max="4" width="33.140625" style="154" customWidth="1"/>
    <col min="5" max="5" width="36.7109375" style="154" customWidth="1"/>
    <col min="6" max="6" width="37.140625" style="154" customWidth="1"/>
    <col min="7" max="16384" width="11.42578125" style="154"/>
  </cols>
  <sheetData>
    <row r="1" spans="1:6" ht="18.75" customHeight="1" x14ac:dyDescent="0.2">
      <c r="A1" s="157"/>
      <c r="B1" s="157"/>
      <c r="C1" s="388" t="s">
        <v>588</v>
      </c>
      <c r="D1" s="388"/>
      <c r="E1" s="157"/>
      <c r="F1" s="3"/>
    </row>
    <row r="2" spans="1:6" ht="15.75" customHeight="1" x14ac:dyDescent="0.2">
      <c r="A2" s="157"/>
      <c r="B2" s="157"/>
      <c r="C2" s="3" t="s">
        <v>0</v>
      </c>
      <c r="D2" s="157"/>
      <c r="E2" s="157"/>
      <c r="F2" s="3"/>
    </row>
    <row r="3" spans="1:6" ht="24" customHeight="1" x14ac:dyDescent="0.2">
      <c r="A3" s="157"/>
      <c r="B3" s="157"/>
      <c r="C3" s="7" t="s">
        <v>801</v>
      </c>
      <c r="D3" s="157"/>
      <c r="E3" s="157"/>
      <c r="F3" s="7"/>
    </row>
    <row r="4" spans="1:6" ht="15" customHeight="1" x14ac:dyDescent="0.2">
      <c r="A4" s="157"/>
      <c r="B4" s="5"/>
      <c r="C4" s="5"/>
      <c r="D4" s="157"/>
      <c r="E4" s="157"/>
      <c r="F4" s="7"/>
    </row>
    <row r="5" spans="1:6" ht="24" customHeight="1" x14ac:dyDescent="0.2">
      <c r="A5" s="9" t="s">
        <v>22</v>
      </c>
      <c r="B5" s="10">
        <v>2023</v>
      </c>
      <c r="C5" s="9" t="s">
        <v>23</v>
      </c>
      <c r="D5" s="240">
        <v>44942</v>
      </c>
      <c r="E5" s="11"/>
      <c r="F5" s="11"/>
    </row>
    <row r="6" spans="1:6" ht="10.5" customHeight="1" x14ac:dyDescent="0.2">
      <c r="C6" s="3"/>
      <c r="D6" s="155"/>
      <c r="E6" s="155"/>
      <c r="F6" s="155"/>
    </row>
    <row r="7" spans="1:6" ht="13.5" customHeight="1" x14ac:dyDescent="0.2">
      <c r="A7" s="389" t="s">
        <v>584</v>
      </c>
      <c r="B7" s="389"/>
      <c r="C7" s="389"/>
      <c r="D7" s="389"/>
      <c r="E7" s="389"/>
      <c r="F7" s="389"/>
    </row>
    <row r="8" spans="1:6" ht="12.75" customHeight="1" x14ac:dyDescent="0.2">
      <c r="A8" s="22" t="s">
        <v>27</v>
      </c>
      <c r="B8" s="22" t="s">
        <v>28</v>
      </c>
      <c r="C8" s="51" t="s">
        <v>2</v>
      </c>
      <c r="D8" s="22" t="s">
        <v>3</v>
      </c>
      <c r="E8" s="12" t="s">
        <v>24</v>
      </c>
      <c r="F8" s="22" t="s">
        <v>3</v>
      </c>
    </row>
    <row r="9" spans="1:6" ht="38.25" x14ac:dyDescent="0.2">
      <c r="A9" s="14" t="s">
        <v>596</v>
      </c>
      <c r="B9" s="14" t="s">
        <v>782</v>
      </c>
      <c r="C9" s="14" t="s">
        <v>597</v>
      </c>
      <c r="D9" s="243" t="s">
        <v>788</v>
      </c>
      <c r="E9" s="14" t="s">
        <v>598</v>
      </c>
      <c r="F9" s="243" t="s">
        <v>600</v>
      </c>
    </row>
    <row r="10" spans="1:6" ht="153" x14ac:dyDescent="0.2">
      <c r="A10" s="14" t="s">
        <v>599</v>
      </c>
      <c r="B10" s="14" t="s">
        <v>783</v>
      </c>
      <c r="C10" s="14" t="s">
        <v>601</v>
      </c>
      <c r="D10" s="243" t="s">
        <v>834</v>
      </c>
      <c r="E10" s="14" t="s">
        <v>602</v>
      </c>
      <c r="F10" s="243" t="s">
        <v>862</v>
      </c>
    </row>
    <row r="11" spans="1:6" ht="127.5" x14ac:dyDescent="0.2">
      <c r="A11" s="14" t="s">
        <v>603</v>
      </c>
      <c r="B11" s="14" t="s">
        <v>781</v>
      </c>
      <c r="C11" s="14"/>
      <c r="D11" s="243" t="s">
        <v>865</v>
      </c>
      <c r="E11" s="14" t="s">
        <v>604</v>
      </c>
      <c r="F11" s="14" t="s">
        <v>863</v>
      </c>
    </row>
    <row r="12" spans="1:6" ht="51" x14ac:dyDescent="0.2">
      <c r="A12" s="14" t="s">
        <v>599</v>
      </c>
      <c r="B12" s="14" t="s">
        <v>780</v>
      </c>
      <c r="C12" s="14"/>
      <c r="D12" s="243"/>
      <c r="E12" s="14" t="s">
        <v>605</v>
      </c>
      <c r="F12" s="14" t="s">
        <v>835</v>
      </c>
    </row>
    <row r="13" spans="1:6" ht="213" customHeight="1" x14ac:dyDescent="0.2">
      <c r="A13" s="14" t="s">
        <v>599</v>
      </c>
      <c r="B13" s="14" t="s">
        <v>607</v>
      </c>
      <c r="C13" s="14" t="s">
        <v>608</v>
      </c>
      <c r="D13" s="14" t="s">
        <v>831</v>
      </c>
      <c r="E13" s="14" t="s">
        <v>606</v>
      </c>
      <c r="F13" s="243" t="s">
        <v>830</v>
      </c>
    </row>
    <row r="14" spans="1:6" ht="127.5" x14ac:dyDescent="0.2">
      <c r="A14" s="14" t="s">
        <v>609</v>
      </c>
      <c r="B14" s="14" t="s">
        <v>610</v>
      </c>
      <c r="C14" s="14"/>
      <c r="D14" s="14"/>
      <c r="E14" s="14" t="s">
        <v>611</v>
      </c>
      <c r="F14" s="243" t="s">
        <v>864</v>
      </c>
    </row>
    <row r="15" spans="1:6" ht="102" x14ac:dyDescent="0.2">
      <c r="A15" s="14" t="s">
        <v>599</v>
      </c>
      <c r="B15" s="14" t="s">
        <v>784</v>
      </c>
      <c r="C15" s="14" t="s">
        <v>617</v>
      </c>
      <c r="D15" s="243" t="s">
        <v>838</v>
      </c>
      <c r="E15" s="14" t="s">
        <v>618</v>
      </c>
      <c r="F15" s="243" t="s">
        <v>616</v>
      </c>
    </row>
    <row r="16" spans="1:6" ht="242.25" x14ac:dyDescent="0.2">
      <c r="A16" s="14" t="s">
        <v>613</v>
      </c>
      <c r="B16" s="14" t="s">
        <v>785</v>
      </c>
      <c r="C16" s="14" t="s">
        <v>867</v>
      </c>
      <c r="D16" s="14" t="s">
        <v>866</v>
      </c>
      <c r="E16" s="14" t="s">
        <v>612</v>
      </c>
      <c r="F16" s="243" t="s">
        <v>836</v>
      </c>
    </row>
    <row r="17" spans="1:6" ht="38.25" customHeight="1" x14ac:dyDescent="0.2">
      <c r="A17" s="390" t="s">
        <v>609</v>
      </c>
      <c r="B17" s="392" t="s">
        <v>786</v>
      </c>
      <c r="C17" s="390" t="s">
        <v>614</v>
      </c>
      <c r="D17" s="392" t="s">
        <v>837</v>
      </c>
      <c r="E17" s="394" t="s">
        <v>787</v>
      </c>
      <c r="F17" s="392" t="s">
        <v>882</v>
      </c>
    </row>
    <row r="18" spans="1:6" ht="86.25" customHeight="1" x14ac:dyDescent="0.2">
      <c r="A18" s="391"/>
      <c r="B18" s="393"/>
      <c r="C18" s="391"/>
      <c r="D18" s="393"/>
      <c r="E18" s="395"/>
      <c r="F18" s="393"/>
    </row>
  </sheetData>
  <sheetProtection insertRows="0" insertHyperlinks="0" autoFilter="0" pivotTables="0"/>
  <mergeCells count="8">
    <mergeCell ref="C1:D1"/>
    <mergeCell ref="A7:F7"/>
    <mergeCell ref="A17:A18"/>
    <mergeCell ref="B17:B18"/>
    <mergeCell ref="C17:C18"/>
    <mergeCell ref="D17:D18"/>
    <mergeCell ref="E17:E18"/>
    <mergeCell ref="F17:F18"/>
  </mergeCells>
  <phoneticPr fontId="1" type="noConversion"/>
  <pageMargins left="0.36" right="0.37" top="0.42" bottom="0.69" header="0.3" footer="0.17"/>
  <pageSetup scale="68" fitToHeight="0" orientation="landscape" r:id="rId1"/>
  <headerFooter differentFirst="1" alignWithMargins="0">
    <oddFooter>&amp;CR-MJ-10
Hoja 1. Análisis Contexto Estratégico
Versión 05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2"/>
  <sheetViews>
    <sheetView topLeftCell="A69" zoomScale="150" zoomScaleNormal="150" workbookViewId="0">
      <selection activeCell="D29" sqref="D29:E29"/>
    </sheetView>
  </sheetViews>
  <sheetFormatPr baseColWidth="10" defaultRowHeight="12.75" x14ac:dyDescent="0.2"/>
  <cols>
    <col min="1" max="1" width="5.7109375" customWidth="1"/>
    <col min="2" max="2" width="33.140625" customWidth="1"/>
    <col min="3" max="3" width="11.42578125" customWidth="1"/>
    <col min="4" max="4" width="15.140625" customWidth="1"/>
    <col min="5" max="5" width="13.85546875" customWidth="1"/>
    <col min="10" max="10" width="14.7109375" bestFit="1" customWidth="1"/>
    <col min="12" max="12" width="21.85546875" bestFit="1" customWidth="1"/>
    <col min="16" max="16" width="54.7109375" customWidth="1"/>
  </cols>
  <sheetData>
    <row r="1" spans="1:18" x14ac:dyDescent="0.2">
      <c r="A1" s="163" t="s">
        <v>493</v>
      </c>
    </row>
    <row r="2" spans="1:18" ht="13.5" thickBot="1" x14ac:dyDescent="0.25">
      <c r="P2" t="s">
        <v>570</v>
      </c>
      <c r="Q2" t="s">
        <v>568</v>
      </c>
      <c r="R2" t="s">
        <v>569</v>
      </c>
    </row>
    <row r="3" spans="1:18" ht="41.25" thickBot="1" x14ac:dyDescent="0.25">
      <c r="B3" s="211" t="s">
        <v>431</v>
      </c>
      <c r="C3" s="212" t="s">
        <v>432</v>
      </c>
      <c r="D3" s="212" t="s">
        <v>433</v>
      </c>
      <c r="E3" s="212" t="s">
        <v>434</v>
      </c>
      <c r="F3" s="213" t="s">
        <v>435</v>
      </c>
      <c r="J3" s="163" t="s">
        <v>437</v>
      </c>
      <c r="K3" s="163"/>
      <c r="L3" s="163" t="s">
        <v>441</v>
      </c>
      <c r="P3" s="236" t="s">
        <v>520</v>
      </c>
      <c r="Q3" t="s">
        <v>339</v>
      </c>
    </row>
    <row r="4" spans="1:18" ht="45.75" thickBot="1" x14ac:dyDescent="0.25">
      <c r="B4" s="214" t="s">
        <v>436</v>
      </c>
      <c r="C4" s="215" t="s">
        <v>343</v>
      </c>
      <c r="D4" s="215" t="s">
        <v>343</v>
      </c>
      <c r="E4" s="215" t="s">
        <v>343</v>
      </c>
      <c r="F4" s="215" t="s">
        <v>343</v>
      </c>
      <c r="J4" s="163" t="s">
        <v>438</v>
      </c>
      <c r="K4" s="163"/>
      <c r="L4" s="163" t="s">
        <v>442</v>
      </c>
      <c r="P4" s="237" t="s">
        <v>522</v>
      </c>
      <c r="Q4" t="s">
        <v>339</v>
      </c>
    </row>
    <row r="5" spans="1:18" ht="27" x14ac:dyDescent="0.2">
      <c r="J5" s="163" t="s">
        <v>439</v>
      </c>
      <c r="K5" s="163"/>
      <c r="L5" s="163" t="s">
        <v>443</v>
      </c>
      <c r="P5" s="237" t="s">
        <v>523</v>
      </c>
      <c r="Q5" t="s">
        <v>339</v>
      </c>
    </row>
    <row r="6" spans="1:18" ht="13.5" x14ac:dyDescent="0.2">
      <c r="J6" s="163" t="s">
        <v>440</v>
      </c>
      <c r="K6" s="163"/>
      <c r="L6" s="163" t="s">
        <v>444</v>
      </c>
      <c r="P6" s="237" t="s">
        <v>524</v>
      </c>
      <c r="Q6" t="s">
        <v>339</v>
      </c>
    </row>
    <row r="7" spans="1:18" ht="27" x14ac:dyDescent="0.2">
      <c r="J7" s="163"/>
      <c r="K7" s="163"/>
      <c r="L7" s="163" t="s">
        <v>445</v>
      </c>
      <c r="P7" s="241" t="s">
        <v>525</v>
      </c>
      <c r="Q7" t="s">
        <v>339</v>
      </c>
    </row>
    <row r="8" spans="1:18" ht="27" x14ac:dyDescent="0.2">
      <c r="J8" s="163"/>
      <c r="K8" s="163"/>
      <c r="L8" s="163" t="s">
        <v>446</v>
      </c>
      <c r="P8" s="237" t="s">
        <v>526</v>
      </c>
      <c r="Q8" t="s">
        <v>339</v>
      </c>
    </row>
    <row r="9" spans="1:18" ht="27" x14ac:dyDescent="0.2">
      <c r="A9" s="163" t="s">
        <v>492</v>
      </c>
      <c r="J9" s="163"/>
      <c r="K9" s="163"/>
      <c r="L9" s="163" t="s">
        <v>347</v>
      </c>
      <c r="P9" s="237" t="s">
        <v>529</v>
      </c>
      <c r="Q9" t="s">
        <v>339</v>
      </c>
    </row>
    <row r="10" spans="1:18" ht="14.25" thickBot="1" x14ac:dyDescent="0.25">
      <c r="A10" s="216"/>
      <c r="J10" s="163"/>
      <c r="K10" s="163"/>
      <c r="L10" s="163" t="s">
        <v>447</v>
      </c>
      <c r="P10" s="237" t="s">
        <v>530</v>
      </c>
      <c r="Q10" t="s">
        <v>339</v>
      </c>
    </row>
    <row r="11" spans="1:18" ht="23.25" thickBot="1" x14ac:dyDescent="0.25">
      <c r="A11" s="229" t="s">
        <v>468</v>
      </c>
      <c r="B11" s="230" t="s">
        <v>469</v>
      </c>
      <c r="C11" s="230" t="s">
        <v>470</v>
      </c>
      <c r="D11" s="230" t="s">
        <v>471</v>
      </c>
      <c r="J11" s="163"/>
      <c r="K11" s="163"/>
      <c r="L11" s="163" t="s">
        <v>439</v>
      </c>
      <c r="P11" s="237" t="s">
        <v>531</v>
      </c>
      <c r="Q11" t="s">
        <v>339</v>
      </c>
    </row>
    <row r="12" spans="1:18" ht="24" thickTop="1" thickBot="1" x14ac:dyDescent="0.25">
      <c r="A12" s="231">
        <v>1</v>
      </c>
      <c r="B12" s="217" t="s">
        <v>472</v>
      </c>
      <c r="C12" s="217" t="s">
        <v>339</v>
      </c>
      <c r="D12" s="217"/>
      <c r="J12" s="163"/>
      <c r="K12" s="163"/>
      <c r="L12" s="163" t="s">
        <v>440</v>
      </c>
      <c r="P12" s="237" t="s">
        <v>534</v>
      </c>
      <c r="Q12" t="s">
        <v>339</v>
      </c>
    </row>
    <row r="13" spans="1:18" ht="23.25" thickBot="1" x14ac:dyDescent="0.25">
      <c r="A13" s="232">
        <v>2</v>
      </c>
      <c r="B13" s="218" t="s">
        <v>473</v>
      </c>
      <c r="C13" s="218"/>
      <c r="D13" s="218" t="s">
        <v>339</v>
      </c>
      <c r="P13" s="237" t="s">
        <v>535</v>
      </c>
      <c r="Q13" t="s">
        <v>339</v>
      </c>
    </row>
    <row r="14" spans="1:18" ht="27.75" thickBot="1" x14ac:dyDescent="0.25">
      <c r="A14" s="232">
        <v>3</v>
      </c>
      <c r="B14" s="217" t="s">
        <v>474</v>
      </c>
      <c r="C14" s="217"/>
      <c r="D14" s="217" t="s">
        <v>339</v>
      </c>
      <c r="P14" s="237" t="s">
        <v>539</v>
      </c>
      <c r="Q14" t="s">
        <v>339</v>
      </c>
    </row>
    <row r="15" spans="1:18" ht="34.5" thickBot="1" x14ac:dyDescent="0.25">
      <c r="A15" s="232">
        <v>4</v>
      </c>
      <c r="B15" s="218" t="s">
        <v>475</v>
      </c>
      <c r="C15" s="218"/>
      <c r="D15" s="218" t="s">
        <v>339</v>
      </c>
      <c r="P15" s="237" t="s">
        <v>540</v>
      </c>
      <c r="Q15" t="s">
        <v>339</v>
      </c>
    </row>
    <row r="16" spans="1:18" ht="34.5" thickBot="1" x14ac:dyDescent="0.25">
      <c r="A16" s="232">
        <v>5</v>
      </c>
      <c r="B16" s="217" t="s">
        <v>476</v>
      </c>
      <c r="C16" s="217" t="s">
        <v>339</v>
      </c>
      <c r="D16" s="217"/>
      <c r="P16" s="237" t="s">
        <v>541</v>
      </c>
      <c r="Q16" t="s">
        <v>339</v>
      </c>
    </row>
    <row r="17" spans="1:18" ht="23.25" thickBot="1" x14ac:dyDescent="0.25">
      <c r="A17" s="232">
        <v>6</v>
      </c>
      <c r="B17" s="218" t="s">
        <v>477</v>
      </c>
      <c r="C17" s="218"/>
      <c r="D17" s="218" t="s">
        <v>339</v>
      </c>
      <c r="P17" s="238" t="s">
        <v>544</v>
      </c>
      <c r="Q17" t="s">
        <v>339</v>
      </c>
    </row>
    <row r="18" spans="1:18" ht="41.25" thickBot="1" x14ac:dyDescent="0.25">
      <c r="A18" s="232">
        <v>7</v>
      </c>
      <c r="B18" s="217" t="s">
        <v>478</v>
      </c>
      <c r="C18" s="217"/>
      <c r="D18" s="217" t="s">
        <v>339</v>
      </c>
      <c r="P18" s="236" t="s">
        <v>546</v>
      </c>
      <c r="Q18" t="s">
        <v>339</v>
      </c>
    </row>
    <row r="19" spans="1:18" ht="45.75" thickBot="1" x14ac:dyDescent="0.25">
      <c r="A19" s="232">
        <v>8</v>
      </c>
      <c r="B19" s="218" t="s">
        <v>479</v>
      </c>
      <c r="C19" s="218"/>
      <c r="D19" s="218" t="s">
        <v>339</v>
      </c>
      <c r="P19" s="237" t="s">
        <v>547</v>
      </c>
      <c r="Q19" t="s">
        <v>339</v>
      </c>
    </row>
    <row r="20" spans="1:18" ht="41.25" thickBot="1" x14ac:dyDescent="0.25">
      <c r="A20" s="232">
        <v>9</v>
      </c>
      <c r="B20" s="217" t="s">
        <v>480</v>
      </c>
      <c r="C20" s="217" t="s">
        <v>339</v>
      </c>
      <c r="D20" s="217"/>
      <c r="P20" s="237" t="s">
        <v>552</v>
      </c>
      <c r="Q20" t="s">
        <v>339</v>
      </c>
    </row>
    <row r="21" spans="1:18" ht="34.5" thickBot="1" x14ac:dyDescent="0.25">
      <c r="A21" s="232">
        <v>10</v>
      </c>
      <c r="B21" s="218" t="s">
        <v>481</v>
      </c>
      <c r="C21" s="218" t="s">
        <v>339</v>
      </c>
      <c r="D21" s="218"/>
      <c r="P21" s="237" t="s">
        <v>553</v>
      </c>
      <c r="Q21" t="s">
        <v>339</v>
      </c>
    </row>
    <row r="22" spans="1:18" ht="27.75" thickBot="1" x14ac:dyDescent="0.25">
      <c r="A22" s="232">
        <v>11</v>
      </c>
      <c r="B22" s="217" t="s">
        <v>482</v>
      </c>
      <c r="C22" s="217" t="s">
        <v>339</v>
      </c>
      <c r="D22" s="217"/>
      <c r="P22" s="237" t="s">
        <v>559</v>
      </c>
      <c r="Q22" t="s">
        <v>339</v>
      </c>
    </row>
    <row r="23" spans="1:18" ht="23.25" thickBot="1" x14ac:dyDescent="0.25">
      <c r="A23" s="232">
        <v>12</v>
      </c>
      <c r="B23" s="218" t="s">
        <v>483</v>
      </c>
      <c r="C23" s="218" t="s">
        <v>339</v>
      </c>
      <c r="D23" s="218"/>
      <c r="P23" s="237" t="s">
        <v>560</v>
      </c>
      <c r="Q23" t="s">
        <v>339</v>
      </c>
    </row>
    <row r="24" spans="1:18" ht="27.75" thickBot="1" x14ac:dyDescent="0.25">
      <c r="A24" s="232">
        <v>13</v>
      </c>
      <c r="B24" s="217" t="s">
        <v>484</v>
      </c>
      <c r="C24" s="217" t="s">
        <v>339</v>
      </c>
      <c r="D24" s="217"/>
      <c r="P24" s="237" t="s">
        <v>564</v>
      </c>
      <c r="Q24" t="s">
        <v>339</v>
      </c>
    </row>
    <row r="25" spans="1:18" ht="14.25" thickBot="1" x14ac:dyDescent="0.25">
      <c r="A25" s="232">
        <v>14</v>
      </c>
      <c r="B25" s="218" t="s">
        <v>485</v>
      </c>
      <c r="C25" s="218" t="s">
        <v>339</v>
      </c>
      <c r="D25" s="218"/>
      <c r="P25" s="237" t="s">
        <v>565</v>
      </c>
      <c r="Q25" t="s">
        <v>339</v>
      </c>
    </row>
    <row r="26" spans="1:18" ht="27.75" thickBot="1" x14ac:dyDescent="0.25">
      <c r="A26" s="232">
        <v>15</v>
      </c>
      <c r="B26" s="217" t="s">
        <v>486</v>
      </c>
      <c r="C26" s="217" t="s">
        <v>339</v>
      </c>
      <c r="D26" s="217"/>
      <c r="P26" s="237" t="s">
        <v>566</v>
      </c>
      <c r="Q26" t="s">
        <v>339</v>
      </c>
    </row>
    <row r="27" spans="1:18" ht="23.25" thickBot="1" x14ac:dyDescent="0.25">
      <c r="A27" s="232">
        <v>16</v>
      </c>
      <c r="B27" s="218" t="s">
        <v>487</v>
      </c>
      <c r="C27" s="218"/>
      <c r="D27" s="218" t="s">
        <v>339</v>
      </c>
      <c r="P27" s="237" t="s">
        <v>567</v>
      </c>
      <c r="Q27" t="s">
        <v>339</v>
      </c>
    </row>
    <row r="28" spans="1:18" ht="14.25" thickBot="1" x14ac:dyDescent="0.25">
      <c r="A28" s="232">
        <v>17</v>
      </c>
      <c r="B28" s="217" t="s">
        <v>488</v>
      </c>
      <c r="C28" s="217" t="s">
        <v>339</v>
      </c>
      <c r="D28" s="217"/>
      <c r="P28" s="237" t="s">
        <v>521</v>
      </c>
      <c r="R28" t="s">
        <v>339</v>
      </c>
    </row>
    <row r="29" spans="1:18" ht="27.75" thickBot="1" x14ac:dyDescent="0.25">
      <c r="A29" s="232">
        <v>18</v>
      </c>
      <c r="B29" s="218" t="s">
        <v>489</v>
      </c>
      <c r="C29" s="218" t="s">
        <v>339</v>
      </c>
      <c r="D29" s="218"/>
      <c r="P29" s="237" t="s">
        <v>527</v>
      </c>
      <c r="R29" t="s">
        <v>339</v>
      </c>
    </row>
    <row r="30" spans="1:18" ht="14.25" thickBot="1" x14ac:dyDescent="0.25">
      <c r="A30" s="233">
        <v>19</v>
      </c>
      <c r="B30" s="217" t="s">
        <v>490</v>
      </c>
      <c r="C30" s="217"/>
      <c r="D30" s="217" t="s">
        <v>339</v>
      </c>
      <c r="P30" s="237" t="s">
        <v>528</v>
      </c>
      <c r="R30" t="s">
        <v>339</v>
      </c>
    </row>
    <row r="31" spans="1:18" ht="27" x14ac:dyDescent="0.2">
      <c r="C31">
        <f>19-COUNTBLANK(C12:C30)</f>
        <v>11</v>
      </c>
      <c r="D31">
        <f>19-COUNTBLANK(D12:D30)</f>
        <v>8</v>
      </c>
      <c r="P31" s="237" t="s">
        <v>532</v>
      </c>
      <c r="R31" t="s">
        <v>339</v>
      </c>
    </row>
    <row r="32" spans="1:18" ht="27" x14ac:dyDescent="0.2">
      <c r="P32" s="237" t="s">
        <v>533</v>
      </c>
      <c r="R32" t="s">
        <v>339</v>
      </c>
    </row>
    <row r="33" spans="1:18" ht="27" x14ac:dyDescent="0.2">
      <c r="B33" s="216" t="s">
        <v>491</v>
      </c>
      <c r="C33" t="str">
        <f>+IF(C31&lt;6,"Moderado",IF(C31&lt;12,"Mayor","Catastrófico"))</f>
        <v>Mayor</v>
      </c>
      <c r="P33" s="238" t="s">
        <v>536</v>
      </c>
      <c r="R33" t="s">
        <v>339</v>
      </c>
    </row>
    <row r="34" spans="1:18" ht="40.5" x14ac:dyDescent="0.2">
      <c r="P34" s="236" t="s">
        <v>537</v>
      </c>
      <c r="R34" t="s">
        <v>339</v>
      </c>
    </row>
    <row r="35" spans="1:18" ht="27" x14ac:dyDescent="0.2">
      <c r="P35" s="237" t="s">
        <v>538</v>
      </c>
      <c r="R35" t="s">
        <v>339</v>
      </c>
    </row>
    <row r="36" spans="1:18" ht="27.75" thickBot="1" x14ac:dyDescent="0.25">
      <c r="A36" s="216" t="s">
        <v>518</v>
      </c>
      <c r="P36" s="237" t="s">
        <v>542</v>
      </c>
      <c r="R36" t="s">
        <v>339</v>
      </c>
    </row>
    <row r="37" spans="1:18" ht="34.5" thickBot="1" x14ac:dyDescent="0.25">
      <c r="B37" s="211" t="s">
        <v>431</v>
      </c>
      <c r="C37" s="212" t="s">
        <v>432</v>
      </c>
      <c r="D37" s="212" t="s">
        <v>433</v>
      </c>
      <c r="E37" s="212" t="s">
        <v>434</v>
      </c>
      <c r="F37" s="213" t="s">
        <v>435</v>
      </c>
      <c r="P37" s="237" t="s">
        <v>543</v>
      </c>
      <c r="R37" t="s">
        <v>339</v>
      </c>
    </row>
    <row r="38" spans="1:18" ht="57" thickBot="1" x14ac:dyDescent="0.25">
      <c r="B38" s="214" t="s">
        <v>519</v>
      </c>
      <c r="C38" s="215" t="s">
        <v>343</v>
      </c>
      <c r="D38" s="215" t="s">
        <v>343</v>
      </c>
      <c r="E38" s="215" t="s">
        <v>343</v>
      </c>
      <c r="F38" s="215" t="s">
        <v>343</v>
      </c>
      <c r="P38" s="237" t="s">
        <v>545</v>
      </c>
      <c r="R38" t="s">
        <v>339</v>
      </c>
    </row>
    <row r="39" spans="1:18" ht="27.75" thickBot="1" x14ac:dyDescent="0.25">
      <c r="B39" s="214"/>
      <c r="C39" s="215"/>
      <c r="D39" s="215"/>
      <c r="E39" s="215"/>
      <c r="F39" s="215"/>
      <c r="P39" s="237" t="s">
        <v>548</v>
      </c>
      <c r="R39" t="s">
        <v>339</v>
      </c>
    </row>
    <row r="40" spans="1:18" ht="27" x14ac:dyDescent="0.2">
      <c r="P40" s="237" t="s">
        <v>549</v>
      </c>
      <c r="R40" t="s">
        <v>339</v>
      </c>
    </row>
    <row r="41" spans="1:18" ht="27.75" thickBot="1" x14ac:dyDescent="0.25">
      <c r="A41" s="216" t="s">
        <v>571</v>
      </c>
      <c r="P41" s="237" t="s">
        <v>550</v>
      </c>
      <c r="R41" t="s">
        <v>339</v>
      </c>
    </row>
    <row r="42" spans="1:18" ht="34.5" thickBot="1" x14ac:dyDescent="0.25">
      <c r="B42" s="211" t="s">
        <v>431</v>
      </c>
      <c r="C42" s="212" t="s">
        <v>432</v>
      </c>
      <c r="D42" s="212" t="s">
        <v>433</v>
      </c>
      <c r="E42" s="212" t="s">
        <v>434</v>
      </c>
      <c r="F42" s="213" t="s">
        <v>435</v>
      </c>
      <c r="P42" s="237" t="s">
        <v>551</v>
      </c>
      <c r="R42" t="s">
        <v>339</v>
      </c>
    </row>
    <row r="43" spans="1:18" ht="41.25" thickBot="1" x14ac:dyDescent="0.25">
      <c r="B43" s="214" t="e">
        <f>+'Hoja 1. Establecim Contexto'!#REF!</f>
        <v>#REF!</v>
      </c>
      <c r="C43" s="215" t="s">
        <v>343</v>
      </c>
      <c r="D43" s="215" t="s">
        <v>343</v>
      </c>
      <c r="E43" s="215" t="s">
        <v>343</v>
      </c>
      <c r="F43" s="215"/>
      <c r="G43" s="239" t="s">
        <v>572</v>
      </c>
      <c r="P43" s="237" t="s">
        <v>554</v>
      </c>
      <c r="R43" t="s">
        <v>339</v>
      </c>
    </row>
    <row r="44" spans="1:18" ht="13.5" x14ac:dyDescent="0.2">
      <c r="P44" s="237" t="s">
        <v>555</v>
      </c>
      <c r="R44" t="s">
        <v>339</v>
      </c>
    </row>
    <row r="45" spans="1:18" ht="27" x14ac:dyDescent="0.2">
      <c r="P45" s="237" t="s">
        <v>556</v>
      </c>
      <c r="R45" t="s">
        <v>339</v>
      </c>
    </row>
    <row r="46" spans="1:18" ht="27.75" thickBot="1" x14ac:dyDescent="0.25">
      <c r="A46" s="216" t="s">
        <v>573</v>
      </c>
      <c r="P46" s="237" t="s">
        <v>557</v>
      </c>
      <c r="R46" t="s">
        <v>339</v>
      </c>
    </row>
    <row r="47" spans="1:18" ht="34.5" thickBot="1" x14ac:dyDescent="0.25">
      <c r="B47" s="211" t="s">
        <v>431</v>
      </c>
      <c r="C47" s="212" t="s">
        <v>432</v>
      </c>
      <c r="D47" s="212" t="s">
        <v>433</v>
      </c>
      <c r="E47" s="212" t="s">
        <v>434</v>
      </c>
      <c r="F47" s="213" t="s">
        <v>435</v>
      </c>
      <c r="P47" s="237" t="s">
        <v>558</v>
      </c>
      <c r="R47" t="s">
        <v>339</v>
      </c>
    </row>
    <row r="48" spans="1:18" ht="57" thickBot="1" x14ac:dyDescent="0.25">
      <c r="B48" s="214" t="s">
        <v>574</v>
      </c>
      <c r="C48" s="215" t="s">
        <v>343</v>
      </c>
      <c r="D48" s="215"/>
      <c r="E48" s="215" t="s">
        <v>343</v>
      </c>
      <c r="F48" s="215" t="s">
        <v>343</v>
      </c>
      <c r="G48" s="239" t="s">
        <v>575</v>
      </c>
      <c r="P48" s="238" t="s">
        <v>561</v>
      </c>
      <c r="R48" t="s">
        <v>339</v>
      </c>
    </row>
    <row r="49" spans="1:18" ht="27" x14ac:dyDescent="0.2">
      <c r="P49" s="236" t="s">
        <v>562</v>
      </c>
      <c r="R49" t="s">
        <v>339</v>
      </c>
    </row>
    <row r="50" spans="1:18" ht="14.25" thickBot="1" x14ac:dyDescent="0.25">
      <c r="A50" s="216" t="s">
        <v>573</v>
      </c>
      <c r="P50" s="237" t="s">
        <v>563</v>
      </c>
      <c r="R50" t="s">
        <v>339</v>
      </c>
    </row>
    <row r="51" spans="1:18" ht="34.5" thickBot="1" x14ac:dyDescent="0.25">
      <c r="B51" s="211" t="s">
        <v>431</v>
      </c>
      <c r="C51" s="212" t="s">
        <v>432</v>
      </c>
      <c r="D51" s="212" t="s">
        <v>433</v>
      </c>
      <c r="E51" s="212" t="s">
        <v>434</v>
      </c>
      <c r="F51" s="213" t="s">
        <v>435</v>
      </c>
    </row>
    <row r="52" spans="1:18" ht="248.25" thickBot="1" x14ac:dyDescent="0.25">
      <c r="B52" s="214" t="str">
        <f>+'Hoja 2. Identificación Riesgos'!B12</f>
        <v>* Software de protección (Antivirus, Antispam, GSFI, etc) desactualizado.
* Desconocimiento de los funcionarios ante ataques de virus.
*No renovar y/o adquirir licencias de software de seguridad,
* Indisponibilidad de los Canales (WAN, LAN), Servidores y correo electrónico por ataques de personas externas.
* Indisponibilidad del servidor de correo o problemas de acceso al buzón de funcionarios por problemas de configuración.
*Indisponibilidad de los Canales (WAN, LAN), Servidores y correo electrónico por daños en la infraestuctura de red o por fallas de energía.</v>
      </c>
      <c r="C52" s="215" t="s">
        <v>343</v>
      </c>
      <c r="D52" s="215" t="s">
        <v>343</v>
      </c>
      <c r="E52" s="215" t="s">
        <v>343</v>
      </c>
      <c r="F52" s="215" t="s">
        <v>343</v>
      </c>
    </row>
    <row r="55" spans="1:18" ht="13.5" thickBot="1" x14ac:dyDescent="0.25">
      <c r="A55" s="216" t="s">
        <v>576</v>
      </c>
    </row>
    <row r="56" spans="1:18" ht="34.5" thickBot="1" x14ac:dyDescent="0.25">
      <c r="B56" s="211" t="s">
        <v>431</v>
      </c>
      <c r="C56" s="212" t="s">
        <v>432</v>
      </c>
      <c r="D56" s="212" t="s">
        <v>433</v>
      </c>
      <c r="E56" s="212" t="s">
        <v>434</v>
      </c>
      <c r="F56" s="213" t="s">
        <v>435</v>
      </c>
    </row>
    <row r="57" spans="1:18" ht="63" customHeight="1" thickBot="1" x14ac:dyDescent="0.25">
      <c r="B57" s="214" t="e">
        <f>+'Hoja 1. Establecim Contexto'!#REF!</f>
        <v>#REF!</v>
      </c>
      <c r="C57" s="215" t="s">
        <v>343</v>
      </c>
      <c r="D57" s="215" t="s">
        <v>343</v>
      </c>
      <c r="E57" s="215" t="s">
        <v>343</v>
      </c>
      <c r="F57" s="215" t="s">
        <v>343</v>
      </c>
      <c r="G57" s="239" t="s">
        <v>577</v>
      </c>
    </row>
    <row r="60" spans="1:18" ht="13.5" thickBot="1" x14ac:dyDescent="0.25">
      <c r="A60" s="216" t="s">
        <v>576</v>
      </c>
    </row>
    <row r="61" spans="1:18" ht="34.5" thickBot="1" x14ac:dyDescent="0.25">
      <c r="B61" s="211" t="s">
        <v>431</v>
      </c>
      <c r="C61" s="212" t="s">
        <v>432</v>
      </c>
      <c r="D61" s="212" t="s">
        <v>433</v>
      </c>
      <c r="E61" s="212" t="s">
        <v>434</v>
      </c>
      <c r="F61" s="213" t="s">
        <v>435</v>
      </c>
    </row>
    <row r="62" spans="1:18" ht="36" customHeight="1" thickBot="1" x14ac:dyDescent="0.25">
      <c r="B62" s="214" t="e">
        <f>+'Hoja 1. Establecim Contexto'!#REF!</f>
        <v>#REF!</v>
      </c>
      <c r="C62" s="215"/>
      <c r="D62" s="215" t="s">
        <v>343</v>
      </c>
      <c r="E62" s="215" t="s">
        <v>343</v>
      </c>
      <c r="F62" s="215" t="s">
        <v>343</v>
      </c>
      <c r="G62" s="239" t="s">
        <v>572</v>
      </c>
    </row>
    <row r="63" spans="1:18" x14ac:dyDescent="0.2">
      <c r="F63" s="216" t="s">
        <v>578</v>
      </c>
    </row>
    <row r="65" spans="1:7" ht="13.5" thickBot="1" x14ac:dyDescent="0.25">
      <c r="A65" s="216" t="s">
        <v>576</v>
      </c>
    </row>
    <row r="66" spans="1:7" ht="34.5" thickBot="1" x14ac:dyDescent="0.25">
      <c r="B66" s="211" t="s">
        <v>431</v>
      </c>
      <c r="C66" s="212" t="s">
        <v>432</v>
      </c>
      <c r="D66" s="212" t="s">
        <v>433</v>
      </c>
      <c r="E66" s="212" t="s">
        <v>434</v>
      </c>
      <c r="F66" s="213" t="s">
        <v>435</v>
      </c>
    </row>
    <row r="67" spans="1:7" ht="36" customHeight="1" thickBot="1" x14ac:dyDescent="0.25">
      <c r="B67" s="214" t="e">
        <f>+'Hoja 1. Establecim Contexto'!#REF!</f>
        <v>#REF!</v>
      </c>
      <c r="C67" s="215" t="s">
        <v>343</v>
      </c>
      <c r="D67" s="215" t="s">
        <v>343</v>
      </c>
      <c r="E67" s="215" t="s">
        <v>343</v>
      </c>
      <c r="F67" s="215" t="s">
        <v>343</v>
      </c>
      <c r="G67" s="239" t="s">
        <v>579</v>
      </c>
    </row>
    <row r="70" spans="1:7" ht="13.5" thickBot="1" x14ac:dyDescent="0.25">
      <c r="A70" s="216" t="s">
        <v>580</v>
      </c>
    </row>
    <row r="71" spans="1:7" ht="34.5" thickBot="1" x14ac:dyDescent="0.25">
      <c r="B71" s="211" t="s">
        <v>431</v>
      </c>
      <c r="C71" s="212" t="s">
        <v>432</v>
      </c>
      <c r="D71" s="212" t="s">
        <v>433</v>
      </c>
      <c r="E71" s="212" t="s">
        <v>434</v>
      </c>
      <c r="F71" s="213" t="s">
        <v>435</v>
      </c>
    </row>
    <row r="72" spans="1:7" ht="48" customHeight="1" thickBot="1" x14ac:dyDescent="0.25">
      <c r="B72" s="214" t="e">
        <f>+'Hoja 1. Establecim Contexto'!#REF!</f>
        <v>#REF!</v>
      </c>
      <c r="C72" s="215" t="s">
        <v>343</v>
      </c>
      <c r="D72" s="215" t="s">
        <v>343</v>
      </c>
      <c r="E72" s="215" t="s">
        <v>343</v>
      </c>
      <c r="F72" s="215" t="s">
        <v>343</v>
      </c>
      <c r="G72" s="239" t="s">
        <v>579</v>
      </c>
    </row>
    <row r="75" spans="1:7" ht="13.5" thickBot="1" x14ac:dyDescent="0.25">
      <c r="A75" s="216" t="s">
        <v>582</v>
      </c>
    </row>
    <row r="76" spans="1:7" ht="34.5" thickBot="1" x14ac:dyDescent="0.25">
      <c r="B76" s="211" t="s">
        <v>431</v>
      </c>
      <c r="C76" s="212" t="s">
        <v>432</v>
      </c>
      <c r="D76" s="212" t="s">
        <v>433</v>
      </c>
      <c r="E76" s="212" t="s">
        <v>434</v>
      </c>
      <c r="F76" s="213" t="s">
        <v>435</v>
      </c>
    </row>
    <row r="77" spans="1:7" ht="13.5" thickBot="1" x14ac:dyDescent="0.25">
      <c r="B77" s="214" t="e">
        <f>+'Hoja 1. Establecim Contexto'!#REF!</f>
        <v>#REF!</v>
      </c>
      <c r="C77" s="215" t="s">
        <v>343</v>
      </c>
      <c r="D77" s="215" t="s">
        <v>343</v>
      </c>
      <c r="E77" s="215" t="s">
        <v>343</v>
      </c>
      <c r="F77" s="215" t="s">
        <v>343</v>
      </c>
      <c r="G77" s="239" t="s">
        <v>579</v>
      </c>
    </row>
    <row r="80" spans="1:7" ht="13.5" thickBot="1" x14ac:dyDescent="0.25">
      <c r="A80" s="216" t="s">
        <v>583</v>
      </c>
    </row>
    <row r="81" spans="2:7" ht="34.5" thickBot="1" x14ac:dyDescent="0.25">
      <c r="B81" s="211" t="s">
        <v>431</v>
      </c>
      <c r="C81" s="212" t="s">
        <v>432</v>
      </c>
      <c r="D81" s="212" t="s">
        <v>433</v>
      </c>
      <c r="E81" s="212" t="s">
        <v>434</v>
      </c>
      <c r="F81" s="213" t="s">
        <v>435</v>
      </c>
    </row>
    <row r="82" spans="2:7" ht="13.5" thickBot="1" x14ac:dyDescent="0.25">
      <c r="B82" s="214" t="e">
        <f>+'Hoja 1. Establecim Contexto'!#REF!</f>
        <v>#REF!</v>
      </c>
      <c r="C82" s="215" t="s">
        <v>343</v>
      </c>
      <c r="D82" s="215" t="s">
        <v>343</v>
      </c>
      <c r="E82" s="215" t="s">
        <v>343</v>
      </c>
      <c r="F82" s="215" t="s">
        <v>343</v>
      </c>
      <c r="G82" s="239" t="s">
        <v>579</v>
      </c>
    </row>
  </sheetData>
  <sortState xmlns:xlrd2="http://schemas.microsoft.com/office/spreadsheetml/2017/richdata2" ref="P3:R50">
    <sortCondition ref="Q3:Q50"/>
    <sortCondition ref="P3:P50"/>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
  <sheetViews>
    <sheetView workbookViewId="0">
      <selection activeCell="D29" sqref="D29:E29"/>
    </sheetView>
  </sheetViews>
  <sheetFormatPr baseColWidth="10" defaultRowHeight="12.75" x14ac:dyDescent="0.2"/>
  <cols>
    <col min="6" max="6" width="18.7109375" customWidth="1"/>
    <col min="7" max="7" width="28.5703125" customWidth="1"/>
  </cols>
  <sheetData>
    <row r="1" spans="1:7" x14ac:dyDescent="0.2">
      <c r="A1" s="163" t="s">
        <v>494</v>
      </c>
    </row>
    <row r="2" spans="1:7" ht="27.75" customHeight="1" x14ac:dyDescent="0.2"/>
    <row r="3" spans="1:7" x14ac:dyDescent="0.2">
      <c r="A3" s="396" t="s">
        <v>448</v>
      </c>
      <c r="B3" s="396" t="s">
        <v>449</v>
      </c>
      <c r="C3" s="396" t="s">
        <v>450</v>
      </c>
      <c r="D3" s="396" t="s">
        <v>451</v>
      </c>
      <c r="E3" s="396" t="s">
        <v>452</v>
      </c>
      <c r="F3" s="219" t="s">
        <v>453</v>
      </c>
      <c r="G3" s="396" t="s">
        <v>455</v>
      </c>
    </row>
    <row r="4" spans="1:7" x14ac:dyDescent="0.2">
      <c r="A4" s="396"/>
      <c r="B4" s="396"/>
      <c r="C4" s="396"/>
      <c r="D4" s="396"/>
      <c r="E4" s="396"/>
      <c r="F4" s="220" t="s">
        <v>454</v>
      </c>
      <c r="G4" s="396"/>
    </row>
    <row r="5" spans="1:7" ht="78.75" x14ac:dyDescent="0.2">
      <c r="A5" s="397" t="s">
        <v>456</v>
      </c>
      <c r="B5" s="221" t="s">
        <v>457</v>
      </c>
      <c r="C5" s="398" t="s">
        <v>459</v>
      </c>
      <c r="D5" s="222" t="s">
        <v>460</v>
      </c>
      <c r="E5" s="399" t="s">
        <v>440</v>
      </c>
      <c r="F5" s="221" t="s">
        <v>462</v>
      </c>
      <c r="G5" s="223" t="s">
        <v>463</v>
      </c>
    </row>
    <row r="6" spans="1:7" ht="44.25" x14ac:dyDescent="0.2">
      <c r="A6" s="397"/>
      <c r="B6" s="223" t="s">
        <v>458</v>
      </c>
      <c r="C6" s="398"/>
      <c r="D6" s="222" t="s">
        <v>461</v>
      </c>
      <c r="E6" s="399"/>
      <c r="F6" s="224" t="s">
        <v>465</v>
      </c>
      <c r="G6" s="223" t="s">
        <v>464</v>
      </c>
    </row>
    <row r="7" spans="1:7" ht="22.5" x14ac:dyDescent="0.2">
      <c r="A7" s="397"/>
      <c r="B7" s="225"/>
      <c r="C7" s="398"/>
      <c r="D7" s="226"/>
      <c r="E7" s="399"/>
      <c r="F7" s="227" t="s">
        <v>466</v>
      </c>
      <c r="G7" s="225"/>
    </row>
    <row r="8" spans="1:7" x14ac:dyDescent="0.2">
      <c r="A8" s="397"/>
      <c r="B8" s="225"/>
      <c r="C8" s="398"/>
      <c r="D8" s="226"/>
      <c r="E8" s="399"/>
      <c r="F8" s="228" t="s">
        <v>467</v>
      </c>
      <c r="G8" s="225"/>
    </row>
  </sheetData>
  <mergeCells count="9">
    <mergeCell ref="G3:G4"/>
    <mergeCell ref="A5:A8"/>
    <mergeCell ref="C5:C8"/>
    <mergeCell ref="E5:E8"/>
    <mergeCell ref="A3:A4"/>
    <mergeCell ref="B3:B4"/>
    <mergeCell ref="C3:C4"/>
    <mergeCell ref="D3:D4"/>
    <mergeCell ref="E3:E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2"/>
  <sheetViews>
    <sheetView showGridLines="0" zoomScale="60" zoomScaleNormal="60" workbookViewId="0">
      <pane xSplit="1" ySplit="8" topLeftCell="B14" activePane="bottomRight" state="frozen"/>
      <selection activeCell="C5" sqref="C5:F5"/>
      <selection pane="topRight" activeCell="C5" sqref="C5:F5"/>
      <selection pane="bottomLeft" activeCell="C5" sqref="C5:F5"/>
      <selection pane="bottomRight" activeCell="B14" sqref="B14"/>
    </sheetView>
  </sheetViews>
  <sheetFormatPr baseColWidth="10" defaultRowHeight="12.75" x14ac:dyDescent="0.2"/>
  <cols>
    <col min="1" max="1" width="30.140625" style="154" customWidth="1"/>
    <col min="2" max="2" width="50.28515625" style="154" customWidth="1"/>
    <col min="3" max="3" width="29.42578125" style="158" customWidth="1"/>
    <col min="4" max="4" width="32.85546875" style="154" customWidth="1"/>
    <col min="5" max="6" width="30" style="158" customWidth="1"/>
    <col min="7" max="7" width="29.7109375" style="154" customWidth="1"/>
    <col min="8" max="16384" width="11.42578125" style="154"/>
  </cols>
  <sheetData>
    <row r="1" spans="1:7" ht="12.75" customHeight="1" x14ac:dyDescent="0.2">
      <c r="B1" s="4" t="s">
        <v>588</v>
      </c>
      <c r="C1" s="4"/>
      <c r="E1" s="154"/>
      <c r="F1" s="154"/>
    </row>
    <row r="2" spans="1:7" x14ac:dyDescent="0.2">
      <c r="B2" s="4" t="s">
        <v>0</v>
      </c>
      <c r="C2" s="4"/>
      <c r="E2" s="154"/>
      <c r="F2" s="154"/>
    </row>
    <row r="3" spans="1:7" x14ac:dyDescent="0.2">
      <c r="B3" s="5" t="s">
        <v>801</v>
      </c>
      <c r="C3" s="5"/>
      <c r="E3" s="154"/>
      <c r="F3" s="154"/>
    </row>
    <row r="4" spans="1:7" ht="24" customHeight="1" x14ac:dyDescent="0.2">
      <c r="B4" s="3"/>
    </row>
    <row r="5" spans="1:7" ht="24" customHeight="1" x14ac:dyDescent="0.2">
      <c r="A5" s="9" t="s">
        <v>22</v>
      </c>
      <c r="B5" s="62">
        <f>+'Hoja 1. Establecim Contexto'!B5</f>
        <v>2023</v>
      </c>
      <c r="C5" s="245">
        <f>+'Hoja 1. Establecim Contexto'!D5</f>
        <v>44942</v>
      </c>
      <c r="E5" s="9"/>
      <c r="F5" s="9"/>
    </row>
    <row r="6" spans="1:7" ht="16.5" customHeight="1" x14ac:dyDescent="0.2">
      <c r="B6" s="3"/>
      <c r="C6" s="4"/>
      <c r="D6" s="155"/>
      <c r="E6" s="4"/>
      <c r="F6" s="4"/>
    </row>
    <row r="7" spans="1:7" ht="33.75" customHeight="1" x14ac:dyDescent="0.2">
      <c r="A7" s="404" t="s">
        <v>802</v>
      </c>
      <c r="B7" s="405"/>
      <c r="C7" s="405"/>
      <c r="D7" s="405"/>
      <c r="E7" s="405"/>
      <c r="F7" s="405"/>
      <c r="G7" s="405"/>
    </row>
    <row r="8" spans="1:7" x14ac:dyDescent="0.2">
      <c r="A8" s="400" t="s">
        <v>27</v>
      </c>
      <c r="B8" s="402" t="s">
        <v>3</v>
      </c>
      <c r="C8" s="406" t="s">
        <v>5</v>
      </c>
      <c r="D8" s="407"/>
      <c r="E8" s="407"/>
      <c r="F8" s="407"/>
      <c r="G8" s="408"/>
    </row>
    <row r="9" spans="1:7" x14ac:dyDescent="0.2">
      <c r="A9" s="401"/>
      <c r="B9" s="403"/>
      <c r="C9" s="311" t="s">
        <v>586</v>
      </c>
      <c r="D9" s="311" t="s">
        <v>6</v>
      </c>
      <c r="E9" s="311" t="s">
        <v>585</v>
      </c>
      <c r="F9" s="311" t="s">
        <v>803</v>
      </c>
      <c r="G9" s="311" t="s">
        <v>804</v>
      </c>
    </row>
    <row r="10" spans="1:7" ht="220.5" customHeight="1" x14ac:dyDescent="0.2">
      <c r="A10" s="194" t="s">
        <v>599</v>
      </c>
      <c r="B10" s="14" t="str">
        <f>+CONCATENATE('Hoja 1. Establecim Contexto'!D13,"
",'Hoja 1. Establecim Contexto'!F13)</f>
        <v>* Robos o extravío de equipos
* Falta de recursos para compra y/o reposición de equipos de cómputo.
* Fallas de energía en las instalaciones
* Fallas de Internet en las instalaciones
* Fallas en la implementación de respaldos de información.
* No realizarel mantenimiento preventivo de los equipos de cómputo.
* No realizar el soporte técnico a equipos de cómputo en un tiempo optimo.
* Mal manejo de los equipo sde cómputo de los usuarios.
* No reportar por parte de los usuarios al proceso de sistemas de información los daños o inconsistencias de los equipos decómputo.
* No contar un energía de respaldo
* No contar con Internet de respaldo</v>
      </c>
      <c r="C10" s="194" t="s">
        <v>832</v>
      </c>
      <c r="D10" s="16" t="s">
        <v>829</v>
      </c>
      <c r="E10" s="193" t="s">
        <v>628</v>
      </c>
      <c r="F10" s="193" t="s">
        <v>817</v>
      </c>
      <c r="G10" s="193" t="s">
        <v>833</v>
      </c>
    </row>
    <row r="11" spans="1:7" ht="360" customHeight="1" x14ac:dyDescent="0.2">
      <c r="A11" s="194" t="s">
        <v>623</v>
      </c>
      <c r="B11" s="14" t="str">
        <f>+CONCATENATE('Hoja 1. Establecim Contexto'!D10,"
",'Hoja 1. Establecim Contexto'!D16,"
",'Hoja 1. Establecim Contexto'!F10,"
",'Hoja 1. Establecim Contexto'!F11,"
",'Hoja 1. Establecim Contexto'!D11)</f>
        <v>* Software de protección (Antivirus, Antispam, GSFI, etc) desactualizado.
* Desconocimiento de los funcionarios ante ataques de virus.
* Selección de contratistas de mesas de ayuda sin cumplir con los conocimientos, formación y/o capacitación, incluyendo seguridad de la información.
* Inadecuado manejo de medios de información.
* Fallas en la implementación de escritorios Límpios
* Inadecuado manejo y/o pérdida de la información física o digital por parte de usuarios. 
* Borrado inadecuado de discos y dispositivos móviles de almacenamiento.
* Falta de implementación de política de medios extraibles,
* No contar con la documentación de lo procesos informáticos
* Pérdida de la información física o digital por parte de usuarios. 
* Contar con sistemas de información aislados.
* Información sensible en bases de datos fuera del servidor
* Fallas en la implementación de las políticas de manejo del Firewall,
* Robo de información mediante software malicioso o virus
* Permitir ingreso de personal no autorizado a las oficinas y en especial al centro de datos.</v>
      </c>
      <c r="C11" s="194" t="s">
        <v>868</v>
      </c>
      <c r="D11" s="194" t="s">
        <v>840</v>
      </c>
      <c r="E11" s="16" t="s">
        <v>869</v>
      </c>
      <c r="F11" s="193" t="s">
        <v>870</v>
      </c>
      <c r="G11" s="16" t="s">
        <v>871</v>
      </c>
    </row>
    <row r="12" spans="1:7" ht="194.25" customHeight="1" x14ac:dyDescent="0.2">
      <c r="A12" s="194" t="s">
        <v>623</v>
      </c>
      <c r="B12" s="14" t="str">
        <f>+CONCATENATE('Hoja 1. Establecim Contexto'!D10,"
",'Hoja 1. Establecim Contexto'!F12,"
",'Hoja 1. Establecim Contexto'!D15,"
",'Hoja 1. Establecim Contexto'!F15)</f>
        <v>* Software de protección (Antivirus, Antispam, GSFI, etc) desactualizado.
* Desconocimiento de los funcionarios ante ataques de virus.
*No renovar y/o adquirir licencias de software de seguridad,
* Indisponibilidad de los Canales (WAN, LAN), Servidores y correo electrónico por ataques de personas externas.
* Indisponibilidad del servidor de correo o problemas de acceso al buzón de funcionarios por problemas de configuración.
*Indisponibilidad de los Canales (WAN, LAN), Servidores y correo electrónico por daños en la infraestuctura de red o por fallas de energía.</v>
      </c>
      <c r="C12" s="193" t="s">
        <v>619</v>
      </c>
      <c r="D12" s="194" t="s">
        <v>620</v>
      </c>
      <c r="E12" s="193" t="s">
        <v>628</v>
      </c>
      <c r="F12" s="193" t="s">
        <v>817</v>
      </c>
      <c r="G12" s="193" t="s">
        <v>872</v>
      </c>
    </row>
    <row r="13" spans="1:7" ht="391.5" customHeight="1" x14ac:dyDescent="0.2">
      <c r="A13" s="194" t="s">
        <v>609</v>
      </c>
      <c r="B13" s="14" t="str">
        <f>+CONCATENATE('Hoja 1. Establecim Contexto'!F9,"
",'Hoja 1. Establecim Contexto'!F16,"
",'Hoja 1. Establecim Contexto'!F11,"
",'Hoja 1. Establecim Contexto'!D17)</f>
        <v>* Problemas con el software 
* Errores Humanos
* Rotación de personal que conoce el modelo operativo que soporta el sistema de información sin la debida inducción en el cargo.   
* Cambio de priorización de actividades propias del área solicitante del desarrollo software.   
* Brechas entre la operación real y el modelo operativo previsto para el sistema de información o desarrollo software.
* El área solicitante no participa en la etapa de especificación y pruebas de acuerdo a lo planificado.
* Desfase en la estimación de esfuerzo en las etapas del ciclo de desarrollo.
* Desfase en la estimación del alcance de los requerimientos.
* No contar con la documentación de lo procesos informáticos
* Pérdida de la información física o digital por parte de usuarios. 
* Contar con sistemas de información aislados.
* Información sensible en bases de datos fuera del servidor
* Fallas en la implementación de las políticas de manejo del Firewall,
* Mala gestión de contraseñas
* Medidas de seguridad insuficientes
* Accesos de funcionarios a la red corporativa desde redes externas no controladas.
* Accesos a la red corporativa desde equipos que no son de la corporación.</v>
      </c>
      <c r="C13" s="194" t="s">
        <v>839</v>
      </c>
      <c r="D13" s="194" t="s">
        <v>621</v>
      </c>
      <c r="E13" s="193" t="s">
        <v>720</v>
      </c>
      <c r="F13" s="193" t="s">
        <v>817</v>
      </c>
      <c r="G13" s="193" t="s">
        <v>873</v>
      </c>
    </row>
    <row r="14" spans="1:7" ht="175.5" customHeight="1" x14ac:dyDescent="0.2">
      <c r="A14" s="194" t="s">
        <v>609</v>
      </c>
      <c r="B14" s="14" t="str">
        <f>+CONCATENATE('Hoja 1. Establecim Contexto'!D9,"
",'Hoja 1. Establecim Contexto'!F14,"
",'Hoja 1. Establecim Contexto'!F17)</f>
        <v xml:space="preserve">* Falta de reporte
* Disponibilidad del aplicativo
* Malas prácticas en la gestión Ética - profesional.
* Intereses particulares.
* Uso indebido de la información
* No contar con políticas adecuadas para el directorio activo basado en roles y permisos.
* Inadecuado manejo y/o pérdida de la información física o digital por parte de usuarios.
*Borrado accidental o intencional de correos con información valiosa para la corporación.
* Pérdida o Robo de información por fallas en el control de acceso 
* Pérdida de la información física o digital por parte de usuarios. </v>
      </c>
      <c r="C14" s="194" t="s">
        <v>615</v>
      </c>
      <c r="D14" s="194" t="s">
        <v>622</v>
      </c>
      <c r="E14" s="193" t="s">
        <v>629</v>
      </c>
      <c r="F14" s="193" t="s">
        <v>817</v>
      </c>
      <c r="G14" s="194" t="s">
        <v>818</v>
      </c>
    </row>
    <row r="15" spans="1:7" s="156" customFormat="1" x14ac:dyDescent="0.2">
      <c r="C15" s="159"/>
      <c r="E15" s="159"/>
      <c r="F15" s="159"/>
    </row>
    <row r="16" spans="1:7" s="156" customFormat="1" x14ac:dyDescent="0.2">
      <c r="C16" s="159"/>
      <c r="E16" s="159"/>
      <c r="F16" s="159"/>
    </row>
    <row r="17" spans="3:6" s="156" customFormat="1" x14ac:dyDescent="0.2">
      <c r="C17" s="159"/>
      <c r="E17" s="159"/>
      <c r="F17" s="159"/>
    </row>
    <row r="18" spans="3:6" s="156" customFormat="1" x14ac:dyDescent="0.2">
      <c r="C18" s="159"/>
      <c r="E18" s="159"/>
      <c r="F18" s="159"/>
    </row>
    <row r="19" spans="3:6" s="156" customFormat="1" x14ac:dyDescent="0.2">
      <c r="C19" s="159"/>
      <c r="E19" s="159"/>
      <c r="F19" s="159"/>
    </row>
    <row r="20" spans="3:6" s="156" customFormat="1" x14ac:dyDescent="0.2">
      <c r="C20" s="159"/>
      <c r="E20" s="159"/>
      <c r="F20" s="159"/>
    </row>
    <row r="21" spans="3:6" s="156" customFormat="1" x14ac:dyDescent="0.2">
      <c r="C21" s="159"/>
      <c r="E21" s="159"/>
      <c r="F21" s="159"/>
    </row>
    <row r="22" spans="3:6" s="156" customFormat="1" x14ac:dyDescent="0.2">
      <c r="C22" s="159"/>
      <c r="E22" s="159"/>
      <c r="F22" s="159"/>
    </row>
    <row r="23" spans="3:6" s="156" customFormat="1" x14ac:dyDescent="0.2">
      <c r="C23" s="159"/>
      <c r="E23" s="159"/>
      <c r="F23" s="159"/>
    </row>
    <row r="24" spans="3:6" s="156" customFormat="1" x14ac:dyDescent="0.2">
      <c r="C24" s="159"/>
      <c r="E24" s="159"/>
      <c r="F24" s="159"/>
    </row>
    <row r="25" spans="3:6" s="156" customFormat="1" x14ac:dyDescent="0.2">
      <c r="C25" s="159"/>
      <c r="E25" s="159"/>
      <c r="F25" s="159"/>
    </row>
    <row r="26" spans="3:6" s="156" customFormat="1" x14ac:dyDescent="0.2">
      <c r="C26" s="159"/>
      <c r="E26" s="159"/>
      <c r="F26" s="159"/>
    </row>
    <row r="27" spans="3:6" s="156" customFormat="1" x14ac:dyDescent="0.2">
      <c r="C27" s="159"/>
      <c r="E27" s="159"/>
      <c r="F27" s="159"/>
    </row>
    <row r="28" spans="3:6" s="156" customFormat="1" x14ac:dyDescent="0.2">
      <c r="C28" s="159"/>
      <c r="E28" s="159"/>
      <c r="F28" s="159"/>
    </row>
    <row r="29" spans="3:6" s="156" customFormat="1" x14ac:dyDescent="0.2">
      <c r="C29" s="159"/>
      <c r="E29" s="159"/>
      <c r="F29" s="159"/>
    </row>
    <row r="30" spans="3:6" s="156" customFormat="1" x14ac:dyDescent="0.2">
      <c r="C30" s="159"/>
      <c r="E30" s="159"/>
      <c r="F30" s="159"/>
    </row>
    <row r="31" spans="3:6" s="156" customFormat="1" x14ac:dyDescent="0.2">
      <c r="C31" s="159"/>
      <c r="E31" s="159"/>
      <c r="F31" s="159"/>
    </row>
    <row r="32" spans="3:6" s="156" customFormat="1" x14ac:dyDescent="0.2">
      <c r="C32" s="159"/>
      <c r="E32" s="159"/>
      <c r="F32" s="159"/>
    </row>
  </sheetData>
  <sheetProtection insertRows="0" insertHyperlinks="0" autoFilter="0" pivotTables="0"/>
  <mergeCells count="4">
    <mergeCell ref="A8:A9"/>
    <mergeCell ref="B8:B9"/>
    <mergeCell ref="A7:G7"/>
    <mergeCell ref="C8:G8"/>
  </mergeCells>
  <pageMargins left="0.51181102362204722" right="0.70866141732283472" top="0.39370078740157483" bottom="0.74803149606299213" header="0.31496062992125984" footer="0.31496062992125984"/>
  <pageSetup scale="66" fitToHeight="0" orientation="landscape" r:id="rId1"/>
  <headerFooter differentFirst="1" alignWithMargins="0">
    <oddFooter>&amp;CR-MJ-10
Hoja 1. Análisis Contexto Estratégico
Versión 07
Página &amp;P de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U175"/>
  <sheetViews>
    <sheetView showGridLines="0" topLeftCell="A7" zoomScale="85" zoomScaleNormal="85" workbookViewId="0">
      <pane xSplit="5" ySplit="3" topLeftCell="F10" activePane="bottomRight" state="frozen"/>
      <selection activeCell="A7" sqref="A7"/>
      <selection pane="topRight" activeCell="F7" sqref="F7"/>
      <selection pane="bottomLeft" activeCell="A10" sqref="A10"/>
      <selection pane="bottomRight" activeCell="G46" sqref="G46"/>
    </sheetView>
  </sheetViews>
  <sheetFormatPr baseColWidth="10" defaultRowHeight="12.75" x14ac:dyDescent="0.2"/>
  <cols>
    <col min="1" max="1" width="18.7109375" style="1" customWidth="1"/>
    <col min="2" max="2" width="8.140625" style="17" bestFit="1" customWidth="1"/>
    <col min="3" max="3" width="8.140625" style="17" customWidth="1"/>
    <col min="4" max="4" width="49.140625" style="88" customWidth="1"/>
    <col min="5" max="6" width="27.7109375" style="32" customWidth="1"/>
    <col min="7" max="7" width="15.5703125" style="1" customWidth="1"/>
    <col min="8" max="8" width="14.28515625" style="1" customWidth="1"/>
    <col min="9" max="9" width="65.5703125" style="1" hidden="1" customWidth="1"/>
    <col min="10" max="10" width="12.28515625" style="1" bestFit="1" customWidth="1"/>
    <col min="11" max="12" width="18.85546875" style="1" customWidth="1"/>
    <col min="13" max="13" width="29.42578125" style="1" hidden="1" customWidth="1"/>
    <col min="14" max="14" width="27" style="1" hidden="1" customWidth="1"/>
    <col min="15" max="15" width="23.42578125" style="1" hidden="1" customWidth="1"/>
    <col min="16" max="16" width="37.42578125" style="1" hidden="1" customWidth="1"/>
    <col min="17" max="17" width="34.7109375" style="88" customWidth="1"/>
    <col min="18" max="18" width="32.140625" style="1" customWidth="1"/>
    <col min="19" max="19" width="28.42578125" style="1" customWidth="1"/>
    <col min="20" max="20" width="23.28515625" style="1" customWidth="1"/>
    <col min="21" max="21" width="16.85546875" style="1" customWidth="1"/>
    <col min="22" max="16384" width="11.42578125" style="1"/>
  </cols>
  <sheetData>
    <row r="1" spans="1:21" ht="18.75" customHeight="1" x14ac:dyDescent="0.2">
      <c r="D1" s="388" t="s">
        <v>53</v>
      </c>
      <c r="E1" s="388"/>
      <c r="F1" s="388"/>
      <c r="G1" s="388"/>
      <c r="H1" s="388"/>
      <c r="I1" s="388"/>
      <c r="J1" s="388"/>
      <c r="K1" s="388"/>
      <c r="L1" s="388"/>
      <c r="M1" s="388"/>
      <c r="O1" s="3"/>
      <c r="P1" s="3"/>
      <c r="Q1" s="4"/>
      <c r="R1" s="4"/>
      <c r="S1" s="3"/>
      <c r="T1" s="3"/>
    </row>
    <row r="2" spans="1:21" ht="15.75" customHeight="1" x14ac:dyDescent="0.2">
      <c r="D2" s="388" t="s">
        <v>0</v>
      </c>
      <c r="E2" s="388"/>
      <c r="F2" s="388"/>
      <c r="G2" s="388"/>
      <c r="H2" s="388"/>
      <c r="I2" s="388"/>
      <c r="J2" s="388"/>
      <c r="K2" s="388"/>
      <c r="L2" s="388"/>
      <c r="M2" s="388"/>
      <c r="O2" s="3"/>
      <c r="P2" s="3"/>
      <c r="Q2" s="4"/>
      <c r="R2" s="4"/>
      <c r="S2" s="3"/>
      <c r="T2" s="3"/>
    </row>
    <row r="3" spans="1:21" ht="24" customHeight="1" x14ac:dyDescent="0.2">
      <c r="D3" s="445" t="s">
        <v>1</v>
      </c>
      <c r="E3" s="445"/>
      <c r="F3" s="445"/>
      <c r="G3" s="445"/>
      <c r="H3" s="445"/>
      <c r="I3" s="445"/>
      <c r="J3" s="445"/>
      <c r="K3" s="445"/>
      <c r="L3" s="445"/>
      <c r="M3" s="445"/>
      <c r="O3" s="7"/>
      <c r="P3" s="7"/>
      <c r="Q3" s="5"/>
      <c r="R3" s="5"/>
      <c r="S3" s="7"/>
      <c r="T3" s="7"/>
    </row>
    <row r="4" spans="1:21" ht="12" customHeight="1" x14ac:dyDescent="0.2">
      <c r="D4" s="3"/>
      <c r="E4" s="26"/>
      <c r="F4" s="26"/>
      <c r="G4" s="3"/>
      <c r="H4" s="5"/>
      <c r="I4" s="5"/>
      <c r="J4" s="5"/>
      <c r="K4" s="5"/>
      <c r="L4" s="5"/>
      <c r="M4" s="3"/>
      <c r="N4" s="5"/>
      <c r="O4" s="5"/>
      <c r="P4" s="5"/>
      <c r="Q4" s="5"/>
      <c r="R4" s="5"/>
      <c r="S4" s="5"/>
      <c r="T4" s="5"/>
    </row>
    <row r="5" spans="1:21" ht="24" customHeight="1" x14ac:dyDescent="0.2">
      <c r="A5" s="9" t="s">
        <v>22</v>
      </c>
      <c r="B5" s="9"/>
      <c r="C5" s="9"/>
      <c r="D5" s="62">
        <v>2016</v>
      </c>
      <c r="E5" s="446"/>
      <c r="F5" s="446"/>
      <c r="G5" s="446"/>
      <c r="H5" s="446"/>
      <c r="I5" s="446"/>
      <c r="J5" s="446"/>
      <c r="K5" s="446"/>
      <c r="L5" s="446"/>
      <c r="M5" s="446"/>
      <c r="N5" s="10"/>
      <c r="O5" s="2"/>
      <c r="P5" s="2">
        <f>+'Hoja 1. Establecim Contexto'!L5</f>
        <v>0</v>
      </c>
    </row>
    <row r="6" spans="1:21" ht="16.5" customHeight="1" x14ac:dyDescent="0.2">
      <c r="D6" s="3"/>
      <c r="E6" s="26"/>
      <c r="F6" s="26"/>
      <c r="G6" s="11"/>
      <c r="H6" s="11"/>
      <c r="I6" s="11"/>
      <c r="J6" s="11"/>
      <c r="K6" s="11"/>
      <c r="L6" s="11"/>
      <c r="M6" s="3"/>
      <c r="N6" s="6"/>
      <c r="O6" s="6"/>
      <c r="P6" s="6"/>
      <c r="Q6" s="89"/>
      <c r="R6" s="6"/>
      <c r="S6" s="6"/>
      <c r="T6" s="6"/>
    </row>
    <row r="7" spans="1:21" ht="12.75" customHeight="1" x14ac:dyDescent="0.2">
      <c r="A7" s="447" t="s">
        <v>4</v>
      </c>
      <c r="B7" s="448"/>
      <c r="C7" s="448"/>
      <c r="D7" s="448"/>
      <c r="E7" s="448"/>
      <c r="F7" s="448"/>
      <c r="G7" s="448"/>
      <c r="H7" s="448"/>
      <c r="I7" s="448"/>
      <c r="J7" s="448"/>
      <c r="K7" s="448"/>
      <c r="L7" s="448"/>
      <c r="M7" s="448"/>
      <c r="N7" s="448"/>
      <c r="O7" s="449"/>
      <c r="P7" s="9"/>
      <c r="Q7" s="9"/>
      <c r="R7" s="9"/>
      <c r="S7" s="9"/>
      <c r="T7" s="9"/>
      <c r="U7" s="9"/>
    </row>
    <row r="8" spans="1:21" ht="102.75" customHeight="1" x14ac:dyDescent="0.2">
      <c r="A8" s="12" t="s">
        <v>27</v>
      </c>
      <c r="B8" s="12" t="s">
        <v>269</v>
      </c>
      <c r="C8" s="12" t="s">
        <v>270</v>
      </c>
      <c r="D8" s="51" t="s">
        <v>3</v>
      </c>
      <c r="E8" s="27" t="s">
        <v>340</v>
      </c>
      <c r="F8" s="123" t="s">
        <v>345</v>
      </c>
      <c r="G8" s="450" t="s">
        <v>9</v>
      </c>
      <c r="H8" s="451"/>
      <c r="I8" s="452" t="s">
        <v>333</v>
      </c>
      <c r="J8" s="45"/>
      <c r="K8" s="402" t="s">
        <v>329</v>
      </c>
      <c r="L8" s="402" t="s">
        <v>330</v>
      </c>
      <c r="M8" s="22" t="s">
        <v>5</v>
      </c>
      <c r="N8" s="22" t="s">
        <v>6</v>
      </c>
      <c r="O8" s="22" t="s">
        <v>7</v>
      </c>
      <c r="P8" s="22" t="s">
        <v>15</v>
      </c>
      <c r="Q8" s="389" t="s">
        <v>19</v>
      </c>
      <c r="R8" s="389" t="s">
        <v>20</v>
      </c>
      <c r="S8" s="389" t="s">
        <v>21</v>
      </c>
      <c r="T8" s="22" t="s">
        <v>49</v>
      </c>
      <c r="U8" s="465" t="s">
        <v>50</v>
      </c>
    </row>
    <row r="9" spans="1:21" ht="49.5" customHeight="1" x14ac:dyDescent="0.2">
      <c r="A9" s="12"/>
      <c r="B9" s="12"/>
      <c r="C9" s="12"/>
      <c r="D9" s="22"/>
      <c r="E9" s="38"/>
      <c r="F9" s="38"/>
      <c r="G9" s="22" t="s">
        <v>10</v>
      </c>
      <c r="H9" s="22" t="s">
        <v>11</v>
      </c>
      <c r="I9" s="453"/>
      <c r="J9" s="46" t="s">
        <v>354</v>
      </c>
      <c r="K9" s="403"/>
      <c r="L9" s="403"/>
      <c r="M9" s="22"/>
      <c r="N9" s="22"/>
      <c r="O9" s="22"/>
      <c r="P9" s="22"/>
      <c r="Q9" s="389"/>
      <c r="R9" s="389"/>
      <c r="S9" s="464"/>
      <c r="T9" s="22" t="s">
        <v>49</v>
      </c>
      <c r="U9" s="465"/>
    </row>
    <row r="10" spans="1:21" ht="38.25" hidden="1" customHeight="1" x14ac:dyDescent="0.2">
      <c r="A10" s="439" t="s">
        <v>32</v>
      </c>
      <c r="B10" s="23" t="s">
        <v>250</v>
      </c>
      <c r="C10" s="23" t="s">
        <v>271</v>
      </c>
      <c r="D10" s="63" t="s">
        <v>59</v>
      </c>
      <c r="E10" s="412" t="s">
        <v>155</v>
      </c>
      <c r="F10" s="412" t="s">
        <v>348</v>
      </c>
      <c r="G10" s="412">
        <v>3</v>
      </c>
      <c r="H10" s="412">
        <v>4</v>
      </c>
      <c r="I10" s="412" t="s">
        <v>334</v>
      </c>
      <c r="J10" s="42"/>
      <c r="K10" s="412">
        <f>+G10*H10</f>
        <v>12</v>
      </c>
      <c r="L10" s="412" t="s">
        <v>338</v>
      </c>
      <c r="M10" s="442" t="s">
        <v>155</v>
      </c>
      <c r="N10" s="426" t="s">
        <v>153</v>
      </c>
      <c r="O10" s="426" t="s">
        <v>154</v>
      </c>
      <c r="P10" s="426" t="s">
        <v>156</v>
      </c>
      <c r="Q10" s="90" t="s">
        <v>341</v>
      </c>
      <c r="R10" s="47" t="s">
        <v>131</v>
      </c>
      <c r="S10" s="47" t="s">
        <v>157</v>
      </c>
      <c r="T10" s="52" t="s">
        <v>152</v>
      </c>
      <c r="U10" s="54">
        <v>42735</v>
      </c>
    </row>
    <row r="11" spans="1:21" ht="69.75" hidden="1" customHeight="1" x14ac:dyDescent="0.2">
      <c r="A11" s="440"/>
      <c r="B11" s="23" t="s">
        <v>248</v>
      </c>
      <c r="C11" s="23" t="s">
        <v>271</v>
      </c>
      <c r="D11" s="64" t="s">
        <v>93</v>
      </c>
      <c r="E11" s="413"/>
      <c r="F11" s="413"/>
      <c r="G11" s="413"/>
      <c r="H11" s="413"/>
      <c r="I11" s="413"/>
      <c r="J11" s="43"/>
      <c r="K11" s="413"/>
      <c r="L11" s="413"/>
      <c r="M11" s="443"/>
      <c r="N11" s="427"/>
      <c r="O11" s="427"/>
      <c r="P11" s="427"/>
      <c r="Q11" s="91" t="s">
        <v>159</v>
      </c>
      <c r="R11" s="47"/>
      <c r="S11" s="47" t="s">
        <v>158</v>
      </c>
      <c r="T11" s="47" t="s">
        <v>163</v>
      </c>
      <c r="U11" s="54">
        <v>42734</v>
      </c>
    </row>
    <row r="12" spans="1:21" s="122" customFormat="1" ht="61.5" customHeight="1" x14ac:dyDescent="0.2">
      <c r="A12" s="440"/>
      <c r="B12" s="113" t="s">
        <v>251</v>
      </c>
      <c r="C12" s="113"/>
      <c r="D12" s="124" t="s">
        <v>328</v>
      </c>
      <c r="E12" s="115" t="s">
        <v>299</v>
      </c>
      <c r="F12" s="115" t="s">
        <v>347</v>
      </c>
      <c r="G12" s="115">
        <v>3</v>
      </c>
      <c r="H12" s="115">
        <v>4</v>
      </c>
      <c r="I12" s="115" t="s">
        <v>72</v>
      </c>
      <c r="J12" s="115" t="s">
        <v>339</v>
      </c>
      <c r="K12" s="115">
        <f>+G12*H12</f>
        <v>12</v>
      </c>
      <c r="L12" s="115" t="s">
        <v>338</v>
      </c>
      <c r="M12" s="443"/>
      <c r="N12" s="427"/>
      <c r="O12" s="427"/>
      <c r="P12" s="427"/>
      <c r="Q12" s="125" t="s">
        <v>164</v>
      </c>
      <c r="R12" s="117"/>
      <c r="S12" s="117" t="s">
        <v>165</v>
      </c>
      <c r="T12" s="117" t="s">
        <v>166</v>
      </c>
      <c r="U12" s="126">
        <v>42704</v>
      </c>
    </row>
    <row r="13" spans="1:21" ht="45" hidden="1" customHeight="1" x14ac:dyDescent="0.2">
      <c r="A13" s="440"/>
      <c r="B13" s="23" t="s">
        <v>267</v>
      </c>
      <c r="C13" s="23" t="s">
        <v>272</v>
      </c>
      <c r="D13" s="65" t="s">
        <v>60</v>
      </c>
      <c r="E13" s="412" t="s">
        <v>296</v>
      </c>
      <c r="F13" s="412" t="s">
        <v>346</v>
      </c>
      <c r="G13" s="412">
        <v>3</v>
      </c>
      <c r="H13" s="412">
        <v>4</v>
      </c>
      <c r="I13" s="412" t="s">
        <v>72</v>
      </c>
      <c r="J13" s="42"/>
      <c r="K13" s="412">
        <f t="shared" ref="K13:K80" si="0">+G13*H13</f>
        <v>12</v>
      </c>
      <c r="L13" s="412" t="s">
        <v>338</v>
      </c>
      <c r="M13" s="443"/>
      <c r="N13" s="427"/>
      <c r="O13" s="427"/>
      <c r="P13" s="427"/>
      <c r="Q13" s="92" t="s">
        <v>160</v>
      </c>
      <c r="R13" s="47"/>
      <c r="S13" s="47" t="s">
        <v>161</v>
      </c>
      <c r="T13" s="52" t="s">
        <v>162</v>
      </c>
      <c r="U13" s="54">
        <v>42735</v>
      </c>
    </row>
    <row r="14" spans="1:21" ht="41.25" hidden="1" customHeight="1" x14ac:dyDescent="0.2">
      <c r="A14" s="441"/>
      <c r="B14" s="23" t="s">
        <v>249</v>
      </c>
      <c r="C14" s="23" t="s">
        <v>275</v>
      </c>
      <c r="D14" s="65" t="s">
        <v>61</v>
      </c>
      <c r="E14" s="413"/>
      <c r="F14" s="413"/>
      <c r="G14" s="413"/>
      <c r="H14" s="413"/>
      <c r="I14" s="413"/>
      <c r="J14" s="43"/>
      <c r="K14" s="413">
        <f t="shared" si="0"/>
        <v>0</v>
      </c>
      <c r="L14" s="413"/>
      <c r="M14" s="444"/>
      <c r="N14" s="428"/>
      <c r="O14" s="428"/>
      <c r="P14" s="428"/>
      <c r="Q14" s="93"/>
      <c r="R14" s="47"/>
      <c r="S14" s="47"/>
      <c r="T14" s="47"/>
      <c r="U14" s="54"/>
    </row>
    <row r="15" spans="1:21" ht="54.75" hidden="1" customHeight="1" x14ac:dyDescent="0.2">
      <c r="A15" s="454" t="s">
        <v>38</v>
      </c>
      <c r="B15" s="24" t="s">
        <v>249</v>
      </c>
      <c r="C15" s="24" t="s">
        <v>274</v>
      </c>
      <c r="D15" s="66" t="s">
        <v>65</v>
      </c>
      <c r="E15" s="27" t="s">
        <v>297</v>
      </c>
      <c r="F15" s="27" t="s">
        <v>347</v>
      </c>
      <c r="G15" s="27">
        <v>3</v>
      </c>
      <c r="H15" s="27">
        <v>4</v>
      </c>
      <c r="I15" s="27" t="s">
        <v>72</v>
      </c>
      <c r="J15" s="27"/>
      <c r="K15" s="27">
        <f t="shared" si="0"/>
        <v>12</v>
      </c>
      <c r="L15" s="27" t="s">
        <v>338</v>
      </c>
      <c r="M15" s="429" t="s">
        <v>127</v>
      </c>
      <c r="N15" s="429" t="s">
        <v>128</v>
      </c>
      <c r="O15" s="429" t="s">
        <v>68</v>
      </c>
      <c r="P15" s="429" t="s">
        <v>137</v>
      </c>
      <c r="Q15" s="94" t="s">
        <v>138</v>
      </c>
      <c r="R15" s="53" t="s">
        <v>139</v>
      </c>
      <c r="S15" s="53" t="s">
        <v>140</v>
      </c>
      <c r="T15" s="53" t="s">
        <v>96</v>
      </c>
      <c r="U15" s="56">
        <v>42735</v>
      </c>
    </row>
    <row r="16" spans="1:21" ht="29.25" hidden="1" customHeight="1" x14ac:dyDescent="0.2">
      <c r="A16" s="455"/>
      <c r="B16" s="24"/>
      <c r="C16" s="24" t="s">
        <v>276</v>
      </c>
      <c r="D16" s="67" t="s">
        <v>62</v>
      </c>
      <c r="E16" s="457" t="s">
        <v>298</v>
      </c>
      <c r="F16" s="457" t="s">
        <v>349</v>
      </c>
      <c r="G16" s="457">
        <v>3</v>
      </c>
      <c r="H16" s="457">
        <v>4</v>
      </c>
      <c r="I16" s="457" t="s">
        <v>334</v>
      </c>
      <c r="J16" s="38"/>
      <c r="K16" s="457">
        <f t="shared" si="0"/>
        <v>12</v>
      </c>
      <c r="L16" s="457" t="s">
        <v>338</v>
      </c>
      <c r="M16" s="430"/>
      <c r="N16" s="430"/>
      <c r="O16" s="430"/>
      <c r="P16" s="430"/>
      <c r="Q16" s="95"/>
      <c r="R16" s="53"/>
      <c r="S16" s="53"/>
      <c r="T16" s="53"/>
      <c r="U16" s="57"/>
    </row>
    <row r="17" spans="1:21" ht="40.5" hidden="1" customHeight="1" x14ac:dyDescent="0.2">
      <c r="A17" s="455"/>
      <c r="B17" s="24"/>
      <c r="C17" s="24" t="s">
        <v>276</v>
      </c>
      <c r="D17" s="67" t="s">
        <v>124</v>
      </c>
      <c r="E17" s="458"/>
      <c r="F17" s="458"/>
      <c r="G17" s="458"/>
      <c r="H17" s="458"/>
      <c r="I17" s="458"/>
      <c r="J17" s="29"/>
      <c r="K17" s="458">
        <f t="shared" si="0"/>
        <v>0</v>
      </c>
      <c r="L17" s="458"/>
      <c r="M17" s="430"/>
      <c r="N17" s="430"/>
      <c r="O17" s="430"/>
      <c r="P17" s="430"/>
      <c r="Q17" s="95"/>
      <c r="R17" s="53"/>
      <c r="S17" s="53"/>
      <c r="T17" s="53"/>
      <c r="U17" s="57"/>
    </row>
    <row r="18" spans="1:21" ht="38.25" hidden="1" customHeight="1" x14ac:dyDescent="0.2">
      <c r="A18" s="455"/>
      <c r="B18" s="24" t="s">
        <v>255</v>
      </c>
      <c r="C18" s="24" t="s">
        <v>276</v>
      </c>
      <c r="D18" s="66" t="s">
        <v>67</v>
      </c>
      <c r="E18" s="457" t="s">
        <v>331</v>
      </c>
      <c r="F18" s="457" t="s">
        <v>349</v>
      </c>
      <c r="G18" s="457">
        <v>3</v>
      </c>
      <c r="H18" s="457">
        <v>4</v>
      </c>
      <c r="I18" s="457" t="s">
        <v>334</v>
      </c>
      <c r="J18" s="38"/>
      <c r="K18" s="457">
        <f t="shared" si="0"/>
        <v>12</v>
      </c>
      <c r="L18" s="457" t="s">
        <v>338</v>
      </c>
      <c r="M18" s="430"/>
      <c r="N18" s="430"/>
      <c r="O18" s="430"/>
      <c r="P18" s="430"/>
      <c r="Q18" s="94" t="s">
        <v>141</v>
      </c>
      <c r="R18" s="53" t="s">
        <v>114</v>
      </c>
      <c r="S18" s="53" t="s">
        <v>142</v>
      </c>
      <c r="T18" s="58" t="s">
        <v>143</v>
      </c>
      <c r="U18" s="56">
        <v>42551</v>
      </c>
    </row>
    <row r="19" spans="1:21" ht="51.75" hidden="1" customHeight="1" x14ac:dyDescent="0.2">
      <c r="A19" s="455"/>
      <c r="B19" s="24" t="s">
        <v>255</v>
      </c>
      <c r="C19" s="24" t="s">
        <v>276</v>
      </c>
      <c r="D19" s="66" t="s">
        <v>125</v>
      </c>
      <c r="E19" s="458"/>
      <c r="F19" s="458"/>
      <c r="G19" s="458"/>
      <c r="H19" s="458"/>
      <c r="I19" s="458"/>
      <c r="J19" s="29"/>
      <c r="K19" s="458">
        <f t="shared" si="0"/>
        <v>0</v>
      </c>
      <c r="L19" s="458"/>
      <c r="M19" s="430"/>
      <c r="N19" s="430"/>
      <c r="O19" s="430"/>
      <c r="P19" s="430"/>
      <c r="Q19" s="95"/>
      <c r="R19" s="53"/>
      <c r="S19" s="53"/>
      <c r="T19" s="58"/>
      <c r="U19" s="57"/>
    </row>
    <row r="20" spans="1:21" ht="44.25" hidden="1" customHeight="1" x14ac:dyDescent="0.2">
      <c r="A20" s="456"/>
      <c r="B20" s="24" t="s">
        <v>255</v>
      </c>
      <c r="C20" s="24" t="s">
        <v>277</v>
      </c>
      <c r="D20" s="66" t="s">
        <v>64</v>
      </c>
      <c r="E20" s="29" t="s">
        <v>301</v>
      </c>
      <c r="F20" s="29" t="s">
        <v>349</v>
      </c>
      <c r="G20" s="29">
        <v>3</v>
      </c>
      <c r="H20" s="29">
        <v>3</v>
      </c>
      <c r="I20" s="29" t="s">
        <v>334</v>
      </c>
      <c r="J20" s="29"/>
      <c r="K20" s="29">
        <f t="shared" si="0"/>
        <v>9</v>
      </c>
      <c r="L20" s="29" t="s">
        <v>338</v>
      </c>
      <c r="M20" s="431"/>
      <c r="N20" s="431"/>
      <c r="O20" s="431"/>
      <c r="P20" s="431"/>
      <c r="Q20" s="95"/>
      <c r="R20" s="53"/>
      <c r="S20" s="53"/>
      <c r="T20" s="58"/>
      <c r="U20" s="57"/>
    </row>
    <row r="21" spans="1:21" s="2" customFormat="1" ht="51" hidden="1" customHeight="1" x14ac:dyDescent="0.2">
      <c r="A21" s="423" t="s">
        <v>29</v>
      </c>
      <c r="B21" s="23" t="s">
        <v>253</v>
      </c>
      <c r="C21" s="23"/>
      <c r="D21" s="68" t="e">
        <f>+'Hoja 1. Establecim Contexto'!#REF!</f>
        <v>#REF!</v>
      </c>
      <c r="E21" s="28" t="s">
        <v>302</v>
      </c>
      <c r="F21" s="28" t="s">
        <v>347</v>
      </c>
      <c r="G21" s="28">
        <v>2</v>
      </c>
      <c r="H21" s="28">
        <v>3</v>
      </c>
      <c r="I21" s="28" t="s">
        <v>44</v>
      </c>
      <c r="J21" s="28"/>
      <c r="K21" s="28">
        <f t="shared" si="0"/>
        <v>6</v>
      </c>
      <c r="L21" s="28" t="s">
        <v>337</v>
      </c>
      <c r="M21" s="432" t="s">
        <v>144</v>
      </c>
      <c r="N21" s="432" t="s">
        <v>97</v>
      </c>
      <c r="O21" s="432" t="s">
        <v>66</v>
      </c>
      <c r="P21" s="432" t="s">
        <v>145</v>
      </c>
      <c r="Q21" s="96" t="s">
        <v>113</v>
      </c>
      <c r="R21" s="47" t="s">
        <v>115</v>
      </c>
      <c r="S21" s="47" t="s">
        <v>75</v>
      </c>
      <c r="T21" s="52" t="s">
        <v>74</v>
      </c>
      <c r="U21" s="54">
        <v>42735</v>
      </c>
    </row>
    <row r="22" spans="1:21" s="2" customFormat="1" ht="38.25" hidden="1" customHeight="1" x14ac:dyDescent="0.2">
      <c r="A22" s="424"/>
      <c r="B22" s="23" t="s">
        <v>252</v>
      </c>
      <c r="C22" s="23"/>
      <c r="D22" s="68" t="e">
        <f>+'Hoja 1. Establecim Contexto'!#REF!</f>
        <v>#REF!</v>
      </c>
      <c r="E22" s="412" t="s">
        <v>300</v>
      </c>
      <c r="F22" s="412" t="s">
        <v>349</v>
      </c>
      <c r="G22" s="412">
        <v>3</v>
      </c>
      <c r="H22" s="412">
        <v>3</v>
      </c>
      <c r="I22" s="412" t="s">
        <v>335</v>
      </c>
      <c r="J22" s="42"/>
      <c r="K22" s="412">
        <f t="shared" si="0"/>
        <v>9</v>
      </c>
      <c r="L22" s="412" t="s">
        <v>338</v>
      </c>
      <c r="M22" s="433"/>
      <c r="N22" s="433"/>
      <c r="O22" s="433"/>
      <c r="P22" s="433"/>
      <c r="Q22" s="97"/>
      <c r="R22" s="47"/>
      <c r="S22" s="47"/>
      <c r="T22" s="52"/>
      <c r="U22" s="55"/>
    </row>
    <row r="23" spans="1:21" s="2" customFormat="1" ht="32.25" hidden="1" customHeight="1" x14ac:dyDescent="0.2">
      <c r="A23" s="424"/>
      <c r="B23" s="23" t="s">
        <v>252</v>
      </c>
      <c r="C23" s="23"/>
      <c r="D23" s="69" t="e">
        <f>+'Hoja 1. Establecim Contexto'!#REF!</f>
        <v>#REF!</v>
      </c>
      <c r="E23" s="413"/>
      <c r="F23" s="413"/>
      <c r="G23" s="413"/>
      <c r="H23" s="413"/>
      <c r="I23" s="413"/>
      <c r="J23" s="43"/>
      <c r="K23" s="413">
        <f t="shared" si="0"/>
        <v>0</v>
      </c>
      <c r="L23" s="413"/>
      <c r="M23" s="433"/>
      <c r="N23" s="433"/>
      <c r="O23" s="433"/>
      <c r="P23" s="433"/>
      <c r="Q23" s="97"/>
      <c r="R23" s="47"/>
      <c r="S23" s="47"/>
      <c r="T23" s="52"/>
      <c r="U23" s="55"/>
    </row>
    <row r="24" spans="1:21" s="2" customFormat="1" ht="69.75" hidden="1" customHeight="1" x14ac:dyDescent="0.2">
      <c r="A24" s="424"/>
      <c r="B24" s="23" t="s">
        <v>249</v>
      </c>
      <c r="C24" s="23"/>
      <c r="D24" s="68" t="e">
        <f>+'Hoja 1. Establecim Contexto'!#REF!</f>
        <v>#REF!</v>
      </c>
      <c r="E24" s="28" t="s">
        <v>302</v>
      </c>
      <c r="F24" s="28" t="s">
        <v>347</v>
      </c>
      <c r="G24" s="28">
        <v>3</v>
      </c>
      <c r="H24" s="28">
        <v>3</v>
      </c>
      <c r="I24" s="28" t="s">
        <v>44</v>
      </c>
      <c r="J24" s="28"/>
      <c r="K24" s="28">
        <f t="shared" si="0"/>
        <v>9</v>
      </c>
      <c r="L24" s="28" t="s">
        <v>338</v>
      </c>
      <c r="M24" s="433"/>
      <c r="N24" s="433"/>
      <c r="O24" s="433"/>
      <c r="P24" s="433"/>
      <c r="Q24" s="98" t="s">
        <v>150</v>
      </c>
      <c r="R24" s="47" t="s">
        <v>115</v>
      </c>
      <c r="S24" s="47" t="s">
        <v>151</v>
      </c>
      <c r="T24" s="52" t="s">
        <v>152</v>
      </c>
      <c r="U24" s="54">
        <v>42612</v>
      </c>
    </row>
    <row r="25" spans="1:21" s="2" customFormat="1" ht="38.25" hidden="1" customHeight="1" x14ac:dyDescent="0.2">
      <c r="A25" s="424"/>
      <c r="B25" s="23"/>
      <c r="C25" s="23"/>
      <c r="D25" s="70" t="e">
        <f>+'Hoja 1. Establecim Contexto'!#REF!</f>
        <v>#REF!</v>
      </c>
      <c r="E25" s="28" t="s">
        <v>303</v>
      </c>
      <c r="F25" s="28" t="s">
        <v>349</v>
      </c>
      <c r="G25" s="28">
        <v>2</v>
      </c>
      <c r="H25" s="28">
        <v>2</v>
      </c>
      <c r="I25" s="28" t="s">
        <v>335</v>
      </c>
      <c r="J25" s="28"/>
      <c r="K25" s="28">
        <f t="shared" si="0"/>
        <v>4</v>
      </c>
      <c r="L25" s="28" t="s">
        <v>222</v>
      </c>
      <c r="M25" s="433"/>
      <c r="N25" s="433"/>
      <c r="O25" s="433"/>
      <c r="P25" s="433"/>
      <c r="Q25" s="93"/>
      <c r="R25" s="47"/>
      <c r="S25" s="47"/>
      <c r="T25" s="52"/>
      <c r="U25" s="55"/>
    </row>
    <row r="26" spans="1:21" s="120" customFormat="1" ht="79.150000000000006" customHeight="1" x14ac:dyDescent="0.2">
      <c r="A26" s="424"/>
      <c r="B26" s="113"/>
      <c r="C26" s="113"/>
      <c r="D26" s="114" t="s">
        <v>364</v>
      </c>
      <c r="E26" s="115" t="s">
        <v>350</v>
      </c>
      <c r="F26" s="115" t="s">
        <v>347</v>
      </c>
      <c r="G26" s="115">
        <v>3</v>
      </c>
      <c r="H26" s="115">
        <v>3</v>
      </c>
      <c r="I26" s="115" t="s">
        <v>72</v>
      </c>
      <c r="J26" s="115" t="s">
        <v>339</v>
      </c>
      <c r="K26" s="115">
        <f t="shared" si="0"/>
        <v>9</v>
      </c>
      <c r="L26" s="115"/>
      <c r="M26" s="433"/>
      <c r="N26" s="433"/>
      <c r="O26" s="433"/>
      <c r="P26" s="433"/>
      <c r="Q26" s="116" t="s">
        <v>365</v>
      </c>
      <c r="R26" s="117"/>
      <c r="S26" s="117"/>
      <c r="T26" s="118"/>
      <c r="U26" s="119"/>
    </row>
    <row r="27" spans="1:21" s="2" customFormat="1" ht="39" hidden="1" customHeight="1" x14ac:dyDescent="0.2">
      <c r="A27" s="424"/>
      <c r="B27" s="23" t="s">
        <v>254</v>
      </c>
      <c r="C27" s="23"/>
      <c r="D27" s="71" t="e">
        <f>+'Hoja 1. Establecim Contexto'!#REF!</f>
        <v>#REF!</v>
      </c>
      <c r="E27" s="28" t="s">
        <v>305</v>
      </c>
      <c r="F27" s="28" t="s">
        <v>347</v>
      </c>
      <c r="G27" s="28">
        <v>2</v>
      </c>
      <c r="H27" s="28">
        <v>3</v>
      </c>
      <c r="I27" s="28" t="s">
        <v>72</v>
      </c>
      <c r="J27" s="28"/>
      <c r="K27" s="28">
        <f t="shared" si="0"/>
        <v>6</v>
      </c>
      <c r="L27" s="28" t="s">
        <v>337</v>
      </c>
      <c r="M27" s="433"/>
      <c r="N27" s="433"/>
      <c r="O27" s="433"/>
      <c r="P27" s="433"/>
      <c r="Q27" s="93"/>
      <c r="R27" s="47"/>
      <c r="S27" s="47"/>
      <c r="T27" s="52"/>
      <c r="U27" s="55"/>
    </row>
    <row r="28" spans="1:21" s="2" customFormat="1" ht="106.5" hidden="1" customHeight="1" x14ac:dyDescent="0.2">
      <c r="A28" s="424"/>
      <c r="B28" s="23"/>
      <c r="C28" s="23" t="s">
        <v>274</v>
      </c>
      <c r="D28" s="72" t="e">
        <f>+'Hoja 1. Establecim Contexto'!#REF!</f>
        <v>#REF!</v>
      </c>
      <c r="E28" s="28" t="s">
        <v>304</v>
      </c>
      <c r="F28" s="28" t="s">
        <v>347</v>
      </c>
      <c r="G28" s="28">
        <v>2</v>
      </c>
      <c r="H28" s="28">
        <v>4</v>
      </c>
      <c r="I28" s="28" t="s">
        <v>72</v>
      </c>
      <c r="J28" s="28"/>
      <c r="K28" s="28">
        <f t="shared" si="0"/>
        <v>8</v>
      </c>
      <c r="L28" s="28" t="s">
        <v>336</v>
      </c>
      <c r="M28" s="433"/>
      <c r="N28" s="433"/>
      <c r="O28" s="433"/>
      <c r="P28" s="433"/>
      <c r="Q28" s="99" t="s">
        <v>146</v>
      </c>
      <c r="R28" s="47" t="s">
        <v>147</v>
      </c>
      <c r="S28" s="47" t="s">
        <v>149</v>
      </c>
      <c r="T28" s="52" t="s">
        <v>148</v>
      </c>
      <c r="U28" s="54">
        <v>42521</v>
      </c>
    </row>
    <row r="29" spans="1:21" s="2" customFormat="1" ht="53.25" hidden="1" customHeight="1" x14ac:dyDescent="0.2">
      <c r="A29" s="424"/>
      <c r="B29" s="23" t="s">
        <v>261</v>
      </c>
      <c r="C29" s="23"/>
      <c r="D29" s="73" t="e">
        <f>+'Hoja 1. Establecim Contexto'!#REF!</f>
        <v>#REF!</v>
      </c>
      <c r="E29" s="28" t="s">
        <v>306</v>
      </c>
      <c r="F29" s="28" t="s">
        <v>346</v>
      </c>
      <c r="G29" s="28">
        <v>3</v>
      </c>
      <c r="H29" s="28">
        <v>3</v>
      </c>
      <c r="I29" s="28" t="s">
        <v>44</v>
      </c>
      <c r="J29" s="28"/>
      <c r="K29" s="28">
        <f t="shared" si="0"/>
        <v>9</v>
      </c>
      <c r="L29" s="28" t="s">
        <v>336</v>
      </c>
      <c r="M29" s="433"/>
      <c r="N29" s="433"/>
      <c r="O29" s="433"/>
      <c r="P29" s="433"/>
      <c r="Q29" s="93"/>
      <c r="R29" s="47"/>
      <c r="S29" s="47"/>
      <c r="T29" s="52"/>
      <c r="U29" s="55"/>
    </row>
    <row r="30" spans="1:21" s="2" customFormat="1" ht="57.75" hidden="1" customHeight="1" x14ac:dyDescent="0.2">
      <c r="A30" s="425"/>
      <c r="B30" s="23"/>
      <c r="C30" s="23" t="s">
        <v>274</v>
      </c>
      <c r="D30" s="73" t="e">
        <f>+'Hoja 1. Establecim Contexto'!#REF!</f>
        <v>#REF!</v>
      </c>
      <c r="E30" s="28" t="s">
        <v>305</v>
      </c>
      <c r="F30" s="28" t="s">
        <v>349</v>
      </c>
      <c r="G30" s="28">
        <v>3</v>
      </c>
      <c r="H30" s="28">
        <v>3</v>
      </c>
      <c r="I30" s="28" t="s">
        <v>44</v>
      </c>
      <c r="J30" s="28"/>
      <c r="K30" s="28">
        <f t="shared" si="0"/>
        <v>9</v>
      </c>
      <c r="L30" s="28" t="s">
        <v>336</v>
      </c>
      <c r="M30" s="434"/>
      <c r="N30" s="434"/>
      <c r="O30" s="434"/>
      <c r="P30" s="434"/>
      <c r="Q30" s="93"/>
      <c r="R30" s="47"/>
      <c r="S30" s="47"/>
      <c r="T30" s="52"/>
      <c r="U30" s="55"/>
    </row>
    <row r="31" spans="1:21" s="2" customFormat="1" ht="79.5" hidden="1" customHeight="1" x14ac:dyDescent="0.2">
      <c r="A31" s="394" t="s">
        <v>30</v>
      </c>
      <c r="B31" s="16"/>
      <c r="C31" s="16" t="s">
        <v>278</v>
      </c>
      <c r="D31" s="74" t="e">
        <f>+'Hoja 1. Establecim Contexto'!#REF!</f>
        <v>#REF!</v>
      </c>
      <c r="E31" s="30" t="s">
        <v>307</v>
      </c>
      <c r="F31" s="30" t="s">
        <v>372</v>
      </c>
      <c r="G31" s="30"/>
      <c r="H31" s="30"/>
      <c r="I31" s="30"/>
      <c r="J31" s="30"/>
      <c r="K31" s="30">
        <f t="shared" si="0"/>
        <v>0</v>
      </c>
      <c r="L31" s="30"/>
      <c r="M31" s="341" t="s">
        <v>176</v>
      </c>
      <c r="N31" s="341" t="s">
        <v>177</v>
      </c>
      <c r="O31" s="341" t="s">
        <v>178</v>
      </c>
      <c r="P31" s="341" t="s">
        <v>179</v>
      </c>
      <c r="Q31" s="100" t="s">
        <v>342</v>
      </c>
      <c r="R31" s="53" t="s">
        <v>115</v>
      </c>
      <c r="S31" s="53" t="s">
        <v>184</v>
      </c>
      <c r="T31" s="58" t="s">
        <v>180</v>
      </c>
      <c r="U31" s="56">
        <v>42735</v>
      </c>
    </row>
    <row r="32" spans="1:21" ht="57" hidden="1" customHeight="1" x14ac:dyDescent="0.2">
      <c r="A32" s="438"/>
      <c r="B32" s="16" t="s">
        <v>259</v>
      </c>
      <c r="C32" s="16" t="s">
        <v>278</v>
      </c>
      <c r="D32" s="75" t="e">
        <f>+'Hoja 1. Establecim Contexto'!#REF!</f>
        <v>#REF!</v>
      </c>
      <c r="E32" s="30" t="s">
        <v>307</v>
      </c>
      <c r="F32" s="30" t="s">
        <v>372</v>
      </c>
      <c r="G32" s="30">
        <v>2</v>
      </c>
      <c r="H32" s="30">
        <v>2</v>
      </c>
      <c r="I32" s="30" t="s">
        <v>44</v>
      </c>
      <c r="J32" s="30"/>
      <c r="K32" s="30">
        <f t="shared" si="0"/>
        <v>4</v>
      </c>
      <c r="L32" s="30" t="s">
        <v>222</v>
      </c>
      <c r="M32" s="347"/>
      <c r="N32" s="347"/>
      <c r="O32" s="347"/>
      <c r="P32" s="347"/>
      <c r="Q32" s="101"/>
      <c r="R32" s="53"/>
      <c r="S32" s="53"/>
      <c r="T32" s="58"/>
      <c r="U32" s="57"/>
    </row>
    <row r="33" spans="1:21" ht="69.75" hidden="1" customHeight="1" x14ac:dyDescent="0.2">
      <c r="A33" s="438"/>
      <c r="B33" s="16"/>
      <c r="C33" s="16"/>
      <c r="D33" s="76" t="e">
        <f>+'Hoja 1. Establecim Contexto'!#REF!</f>
        <v>#REF!</v>
      </c>
      <c r="E33" s="30" t="s">
        <v>308</v>
      </c>
      <c r="F33" s="30" t="s">
        <v>349</v>
      </c>
      <c r="G33" s="30">
        <v>2</v>
      </c>
      <c r="H33" s="30">
        <v>2</v>
      </c>
      <c r="I33" s="30" t="s">
        <v>334</v>
      </c>
      <c r="J33" s="30"/>
      <c r="K33" s="30">
        <f t="shared" si="0"/>
        <v>4</v>
      </c>
      <c r="L33" s="30" t="s">
        <v>222</v>
      </c>
      <c r="M33" s="347"/>
      <c r="N33" s="347"/>
      <c r="O33" s="347"/>
      <c r="P33" s="347"/>
      <c r="Q33" s="101" t="s">
        <v>366</v>
      </c>
      <c r="R33" s="53"/>
      <c r="S33" s="53"/>
      <c r="T33" s="58"/>
      <c r="U33" s="57"/>
    </row>
    <row r="34" spans="1:21" ht="51.75" hidden="1" customHeight="1" x14ac:dyDescent="0.2">
      <c r="A34" s="438"/>
      <c r="B34" s="16" t="s">
        <v>260</v>
      </c>
      <c r="C34" s="16"/>
      <c r="D34" s="76" t="e">
        <f>+'Hoja 1. Establecim Contexto'!#REF!</f>
        <v>#REF!</v>
      </c>
      <c r="E34" s="30" t="s">
        <v>309</v>
      </c>
      <c r="F34" s="30" t="s">
        <v>349</v>
      </c>
      <c r="G34" s="30">
        <v>3</v>
      </c>
      <c r="H34" s="30">
        <v>3</v>
      </c>
      <c r="I34" s="30" t="s">
        <v>44</v>
      </c>
      <c r="J34" s="30"/>
      <c r="K34" s="30">
        <f t="shared" si="0"/>
        <v>9</v>
      </c>
      <c r="L34" s="30" t="s">
        <v>336</v>
      </c>
      <c r="M34" s="347"/>
      <c r="N34" s="347"/>
      <c r="O34" s="347"/>
      <c r="P34" s="347"/>
      <c r="Q34" s="102" t="s">
        <v>181</v>
      </c>
      <c r="R34" s="53" t="s">
        <v>115</v>
      </c>
      <c r="S34" s="53" t="s">
        <v>98</v>
      </c>
      <c r="T34" s="58" t="s">
        <v>99</v>
      </c>
      <c r="U34" s="56">
        <v>42735</v>
      </c>
    </row>
    <row r="35" spans="1:21" s="122" customFormat="1" ht="51" customHeight="1" x14ac:dyDescent="0.2">
      <c r="A35" s="438"/>
      <c r="B35" s="113"/>
      <c r="C35" s="113" t="s">
        <v>279</v>
      </c>
      <c r="D35" s="121" t="e">
        <f>+'Hoja 1. Establecim Contexto'!#REF!</f>
        <v>#REF!</v>
      </c>
      <c r="E35" s="115" t="s">
        <v>370</v>
      </c>
      <c r="F35" s="115" t="s">
        <v>348</v>
      </c>
      <c r="G35" s="115">
        <v>2</v>
      </c>
      <c r="H35" s="115">
        <v>4</v>
      </c>
      <c r="I35" s="115" t="s">
        <v>334</v>
      </c>
      <c r="J35" s="115" t="s">
        <v>343</v>
      </c>
      <c r="K35" s="115">
        <f t="shared" si="0"/>
        <v>8</v>
      </c>
      <c r="L35" s="115" t="s">
        <v>336</v>
      </c>
      <c r="M35" s="347"/>
      <c r="N35" s="347"/>
      <c r="O35" s="347"/>
      <c r="P35" s="347"/>
      <c r="Q35" s="116"/>
      <c r="R35" s="117"/>
      <c r="S35" s="117"/>
      <c r="T35" s="118"/>
      <c r="U35" s="119"/>
    </row>
    <row r="36" spans="1:21" ht="51" hidden="1" customHeight="1" x14ac:dyDescent="0.2">
      <c r="A36" s="438"/>
      <c r="B36" s="16"/>
      <c r="C36" s="16" t="s">
        <v>280</v>
      </c>
      <c r="D36" s="77" t="e">
        <f>+'Hoja 1. Establecim Contexto'!#REF!</f>
        <v>#REF!</v>
      </c>
      <c r="E36" s="30" t="s">
        <v>308</v>
      </c>
      <c r="F36" s="30" t="s">
        <v>349</v>
      </c>
      <c r="G36" s="30">
        <v>2</v>
      </c>
      <c r="H36" s="30">
        <v>2</v>
      </c>
      <c r="I36" s="30" t="s">
        <v>44</v>
      </c>
      <c r="J36" s="30"/>
      <c r="K36" s="30">
        <f t="shared" si="0"/>
        <v>4</v>
      </c>
      <c r="L36" s="30" t="s">
        <v>222</v>
      </c>
      <c r="M36" s="347"/>
      <c r="N36" s="347"/>
      <c r="O36" s="347"/>
      <c r="P36" s="347"/>
      <c r="Q36" s="95"/>
      <c r="R36" s="53"/>
      <c r="S36" s="53"/>
      <c r="T36" s="58"/>
      <c r="U36" s="57"/>
    </row>
    <row r="37" spans="1:21" ht="94.5" hidden="1" customHeight="1" x14ac:dyDescent="0.2">
      <c r="A37" s="438"/>
      <c r="B37" s="16"/>
      <c r="C37" s="16" t="s">
        <v>272</v>
      </c>
      <c r="D37" s="77" t="e">
        <f>+'Hoja 1. Establecim Contexto'!#REF!</f>
        <v>#REF!</v>
      </c>
      <c r="E37" s="30" t="s">
        <v>310</v>
      </c>
      <c r="F37" s="30" t="s">
        <v>348</v>
      </c>
      <c r="G37" s="30">
        <v>2</v>
      </c>
      <c r="H37" s="30">
        <v>3</v>
      </c>
      <c r="I37" s="30" t="s">
        <v>334</v>
      </c>
      <c r="J37" s="30"/>
      <c r="K37" s="30">
        <f t="shared" si="0"/>
        <v>6</v>
      </c>
      <c r="L37" s="30" t="s">
        <v>337</v>
      </c>
      <c r="M37" s="347"/>
      <c r="N37" s="347"/>
      <c r="O37" s="347"/>
      <c r="P37" s="347"/>
      <c r="Q37" s="103" t="s">
        <v>182</v>
      </c>
      <c r="R37" s="53" t="s">
        <v>115</v>
      </c>
      <c r="S37" s="53" t="s">
        <v>98</v>
      </c>
      <c r="T37" s="58" t="s">
        <v>183</v>
      </c>
      <c r="U37" s="56">
        <v>42735</v>
      </c>
    </row>
    <row r="38" spans="1:21" ht="51" hidden="1" customHeight="1" x14ac:dyDescent="0.2">
      <c r="A38" s="438"/>
      <c r="B38" s="16"/>
      <c r="C38" s="16" t="s">
        <v>272</v>
      </c>
      <c r="D38" s="77" t="e">
        <f>+'Hoja 1. Establecim Contexto'!#REF!</f>
        <v>#REF!</v>
      </c>
      <c r="E38" s="30" t="s">
        <v>310</v>
      </c>
      <c r="F38" s="30" t="s">
        <v>348</v>
      </c>
      <c r="G38" s="30">
        <v>3</v>
      </c>
      <c r="H38" s="30">
        <v>3</v>
      </c>
      <c r="I38" s="30" t="s">
        <v>334</v>
      </c>
      <c r="J38" s="30"/>
      <c r="K38" s="30">
        <f t="shared" si="0"/>
        <v>9</v>
      </c>
      <c r="L38" s="30" t="s">
        <v>336</v>
      </c>
      <c r="M38" s="347"/>
      <c r="N38" s="347"/>
      <c r="O38" s="347"/>
      <c r="P38" s="347"/>
      <c r="Q38" s="95"/>
      <c r="R38" s="53"/>
      <c r="S38" s="53"/>
      <c r="T38" s="58"/>
      <c r="U38" s="57"/>
    </row>
    <row r="39" spans="1:21" s="122" customFormat="1" ht="51" customHeight="1" x14ac:dyDescent="0.2">
      <c r="A39" s="438"/>
      <c r="B39" s="113"/>
      <c r="C39" s="113"/>
      <c r="D39" s="121" t="s">
        <v>344</v>
      </c>
      <c r="E39" s="414" t="s">
        <v>371</v>
      </c>
      <c r="F39" s="115" t="s">
        <v>347</v>
      </c>
      <c r="G39" s="115"/>
      <c r="H39" s="115"/>
      <c r="I39" s="115"/>
      <c r="J39" s="115" t="s">
        <v>339</v>
      </c>
      <c r="K39" s="115"/>
      <c r="L39" s="115"/>
      <c r="M39" s="347"/>
      <c r="N39" s="347"/>
      <c r="O39" s="347"/>
      <c r="P39" s="347"/>
      <c r="Q39" s="116" t="s">
        <v>356</v>
      </c>
      <c r="R39" s="117"/>
      <c r="S39" s="117" t="s">
        <v>357</v>
      </c>
      <c r="T39" s="118">
        <v>15</v>
      </c>
      <c r="U39" s="119"/>
    </row>
    <row r="40" spans="1:21" s="122" customFormat="1" ht="42" customHeight="1" x14ac:dyDescent="0.2">
      <c r="A40" s="438"/>
      <c r="B40" s="113" t="s">
        <v>265</v>
      </c>
      <c r="C40" s="113"/>
      <c r="D40" s="127" t="e">
        <f>+'Hoja 1. Establecim Contexto'!#REF!</f>
        <v>#REF!</v>
      </c>
      <c r="E40" s="415"/>
      <c r="F40" s="115" t="s">
        <v>347</v>
      </c>
      <c r="G40" s="115">
        <v>2</v>
      </c>
      <c r="H40" s="115">
        <v>3</v>
      </c>
      <c r="I40" s="115" t="s">
        <v>72</v>
      </c>
      <c r="J40" s="115" t="s">
        <v>339</v>
      </c>
      <c r="K40" s="115">
        <f t="shared" si="0"/>
        <v>6</v>
      </c>
      <c r="L40" s="115" t="s">
        <v>337</v>
      </c>
      <c r="M40" s="347"/>
      <c r="N40" s="347"/>
      <c r="O40" s="347"/>
      <c r="P40" s="347"/>
      <c r="Q40" s="116"/>
      <c r="R40" s="117"/>
      <c r="S40" s="117"/>
      <c r="T40" s="118"/>
      <c r="U40" s="119"/>
    </row>
    <row r="41" spans="1:21" ht="38.25" hidden="1" customHeight="1" x14ac:dyDescent="0.2">
      <c r="A41" s="438"/>
      <c r="B41" s="16"/>
      <c r="C41" s="16" t="s">
        <v>272</v>
      </c>
      <c r="D41" s="77" t="e">
        <f>+'Hoja 1. Establecim Contexto'!#REF!</f>
        <v>#REF!</v>
      </c>
      <c r="E41" s="30" t="s">
        <v>311</v>
      </c>
      <c r="F41" s="30" t="s">
        <v>349</v>
      </c>
      <c r="G41" s="30">
        <v>2</v>
      </c>
      <c r="H41" s="30">
        <v>2</v>
      </c>
      <c r="I41" s="30" t="s">
        <v>44</v>
      </c>
      <c r="J41" s="30"/>
      <c r="K41" s="30">
        <f t="shared" si="0"/>
        <v>4</v>
      </c>
      <c r="L41" s="30" t="s">
        <v>222</v>
      </c>
      <c r="M41" s="347"/>
      <c r="N41" s="347"/>
      <c r="O41" s="347"/>
      <c r="P41" s="347"/>
      <c r="Q41" s="95"/>
      <c r="R41" s="53"/>
      <c r="S41" s="53"/>
      <c r="T41" s="58"/>
      <c r="U41" s="57"/>
    </row>
    <row r="42" spans="1:21" ht="34.5" hidden="1" customHeight="1" x14ac:dyDescent="0.2">
      <c r="A42" s="395"/>
      <c r="B42" s="16"/>
      <c r="C42" s="16" t="s">
        <v>281</v>
      </c>
      <c r="D42" s="77" t="e">
        <f>+'Hoja 1. Establecim Contexto'!#REF!</f>
        <v>#REF!</v>
      </c>
      <c r="E42" s="30" t="s">
        <v>307</v>
      </c>
      <c r="F42" s="30" t="s">
        <v>372</v>
      </c>
      <c r="G42" s="30">
        <v>2</v>
      </c>
      <c r="H42" s="30">
        <v>3</v>
      </c>
      <c r="I42" s="30" t="s">
        <v>72</v>
      </c>
      <c r="J42" s="30"/>
      <c r="K42" s="30">
        <f t="shared" si="0"/>
        <v>6</v>
      </c>
      <c r="L42" s="30" t="s">
        <v>337</v>
      </c>
      <c r="M42" s="342"/>
      <c r="N42" s="342"/>
      <c r="O42" s="342"/>
      <c r="P42" s="342"/>
      <c r="Q42" s="95"/>
      <c r="R42" s="53"/>
      <c r="S42" s="53"/>
      <c r="T42" s="58"/>
      <c r="U42" s="57"/>
    </row>
    <row r="43" spans="1:21" s="2" customFormat="1" ht="67.5" hidden="1" customHeight="1" x14ac:dyDescent="0.2">
      <c r="A43" s="439" t="s">
        <v>33</v>
      </c>
      <c r="B43" s="23"/>
      <c r="C43" s="23" t="s">
        <v>257</v>
      </c>
      <c r="D43" s="78" t="e">
        <f>+'Hoja 1. Establecim Contexto'!#REF!</f>
        <v>#REF!</v>
      </c>
      <c r="E43" s="28" t="s">
        <v>302</v>
      </c>
      <c r="F43" s="28" t="s">
        <v>347</v>
      </c>
      <c r="G43" s="28">
        <v>3</v>
      </c>
      <c r="H43" s="28">
        <v>4</v>
      </c>
      <c r="I43" s="28" t="s">
        <v>72</v>
      </c>
      <c r="J43" s="28"/>
      <c r="K43" s="28">
        <f t="shared" si="0"/>
        <v>12</v>
      </c>
      <c r="L43" s="28" t="s">
        <v>338</v>
      </c>
      <c r="M43" s="442" t="s">
        <v>203</v>
      </c>
      <c r="N43" s="442" t="s">
        <v>204</v>
      </c>
      <c r="O43" s="435" t="s">
        <v>209</v>
      </c>
      <c r="P43" s="435" t="s">
        <v>358</v>
      </c>
      <c r="Q43" s="104" t="s">
        <v>215</v>
      </c>
      <c r="R43" s="47" t="s">
        <v>116</v>
      </c>
      <c r="S43" s="47" t="s">
        <v>77</v>
      </c>
      <c r="T43" s="52" t="s">
        <v>216</v>
      </c>
      <c r="U43" s="54">
        <v>42735</v>
      </c>
    </row>
    <row r="44" spans="1:21" s="2" customFormat="1" ht="38.25" hidden="1" customHeight="1" x14ac:dyDescent="0.2">
      <c r="A44" s="440"/>
      <c r="B44" s="23" t="s">
        <v>249</v>
      </c>
      <c r="C44" s="23"/>
      <c r="D44" s="78" t="e">
        <f>+'Hoja 1. Establecim Contexto'!#REF!</f>
        <v>#REF!</v>
      </c>
      <c r="E44" s="28" t="s">
        <v>313</v>
      </c>
      <c r="F44" s="28" t="s">
        <v>347</v>
      </c>
      <c r="G44" s="28">
        <v>3</v>
      </c>
      <c r="H44" s="28">
        <v>4</v>
      </c>
      <c r="I44" s="28" t="s">
        <v>72</v>
      </c>
      <c r="J44" s="28"/>
      <c r="K44" s="28">
        <f t="shared" si="0"/>
        <v>12</v>
      </c>
      <c r="L44" s="28" t="s">
        <v>338</v>
      </c>
      <c r="M44" s="443"/>
      <c r="N44" s="443"/>
      <c r="O44" s="436"/>
      <c r="P44" s="436"/>
      <c r="Q44" s="93"/>
      <c r="R44" s="47"/>
      <c r="S44" s="47"/>
      <c r="T44" s="52"/>
      <c r="U44" s="55"/>
    </row>
    <row r="45" spans="1:21" s="2" customFormat="1" ht="51" hidden="1" customHeight="1" x14ac:dyDescent="0.2">
      <c r="A45" s="440"/>
      <c r="B45" s="23" t="s">
        <v>258</v>
      </c>
      <c r="C45" s="23"/>
      <c r="D45" s="79" t="e">
        <f>+'Hoja 1. Establecim Contexto'!#REF!</f>
        <v>#REF!</v>
      </c>
      <c r="E45" s="28" t="s">
        <v>302</v>
      </c>
      <c r="F45" s="28" t="s">
        <v>347</v>
      </c>
      <c r="G45" s="28">
        <v>2</v>
      </c>
      <c r="H45" s="28">
        <v>2</v>
      </c>
      <c r="I45" s="28" t="s">
        <v>72</v>
      </c>
      <c r="J45" s="28"/>
      <c r="K45" s="28">
        <f t="shared" si="0"/>
        <v>4</v>
      </c>
      <c r="L45" s="28" t="s">
        <v>222</v>
      </c>
      <c r="M45" s="443"/>
      <c r="N45" s="443"/>
      <c r="O45" s="436"/>
      <c r="P45" s="436"/>
      <c r="Q45" s="93"/>
      <c r="R45" s="47"/>
      <c r="S45" s="47"/>
      <c r="T45" s="52"/>
      <c r="U45" s="55"/>
    </row>
    <row r="46" spans="1:21" s="122" customFormat="1" ht="69.75" customHeight="1" x14ac:dyDescent="0.2">
      <c r="A46" s="440"/>
      <c r="B46" s="113" t="s">
        <v>262</v>
      </c>
      <c r="C46" s="113"/>
      <c r="D46" s="128" t="e">
        <f>+'Hoja 1. Establecim Contexto'!#REF!</f>
        <v>#REF!</v>
      </c>
      <c r="E46" s="416" t="s">
        <v>312</v>
      </c>
      <c r="F46" s="115" t="s">
        <v>347</v>
      </c>
      <c r="G46" s="115">
        <v>2</v>
      </c>
      <c r="H46" s="115">
        <v>4</v>
      </c>
      <c r="I46" s="115" t="s">
        <v>44</v>
      </c>
      <c r="J46" s="115" t="s">
        <v>339</v>
      </c>
      <c r="K46" s="115">
        <f t="shared" si="0"/>
        <v>8</v>
      </c>
      <c r="L46" s="115" t="s">
        <v>336</v>
      </c>
      <c r="M46" s="444"/>
      <c r="N46" s="444"/>
      <c r="O46" s="436"/>
      <c r="P46" s="436"/>
      <c r="Q46" s="129" t="s">
        <v>217</v>
      </c>
      <c r="R46" s="117" t="s">
        <v>117</v>
      </c>
      <c r="S46" s="117" t="s">
        <v>121</v>
      </c>
      <c r="T46" s="117" t="s">
        <v>74</v>
      </c>
      <c r="U46" s="126">
        <v>42735</v>
      </c>
    </row>
    <row r="47" spans="1:21" s="122" customFormat="1" ht="51" customHeight="1" x14ac:dyDescent="0.2">
      <c r="A47" s="440"/>
      <c r="B47" s="113" t="s">
        <v>263</v>
      </c>
      <c r="C47" s="113"/>
      <c r="D47" s="128" t="e">
        <f>+'Hoja 1. Establecim Contexto'!#REF!</f>
        <v>#REF!</v>
      </c>
      <c r="E47" s="417"/>
      <c r="F47" s="115" t="s">
        <v>347</v>
      </c>
      <c r="G47" s="115">
        <v>3</v>
      </c>
      <c r="H47" s="115">
        <v>4</v>
      </c>
      <c r="I47" s="115" t="s">
        <v>72</v>
      </c>
      <c r="J47" s="115" t="s">
        <v>339</v>
      </c>
      <c r="K47" s="115">
        <f t="shared" si="0"/>
        <v>12</v>
      </c>
      <c r="L47" s="115" t="s">
        <v>338</v>
      </c>
      <c r="M47" s="442" t="s">
        <v>206</v>
      </c>
      <c r="N47" s="442" t="s">
        <v>205</v>
      </c>
      <c r="O47" s="436"/>
      <c r="P47" s="436" t="s">
        <v>219</v>
      </c>
      <c r="Q47" s="116"/>
      <c r="R47" s="117"/>
      <c r="S47" s="117"/>
      <c r="T47" s="117"/>
      <c r="U47" s="119"/>
    </row>
    <row r="48" spans="1:21" s="122" customFormat="1" ht="51" customHeight="1" x14ac:dyDescent="0.2">
      <c r="A48" s="440"/>
      <c r="B48" s="113"/>
      <c r="C48" s="113"/>
      <c r="D48" s="128" t="s">
        <v>355</v>
      </c>
      <c r="E48" s="115" t="s">
        <v>296</v>
      </c>
      <c r="F48" s="115" t="s">
        <v>347</v>
      </c>
      <c r="G48" s="115"/>
      <c r="H48" s="115"/>
      <c r="I48" s="115"/>
      <c r="J48" s="115" t="s">
        <v>339</v>
      </c>
      <c r="K48" s="115"/>
      <c r="L48" s="115"/>
      <c r="M48" s="443"/>
      <c r="N48" s="443"/>
      <c r="O48" s="436"/>
      <c r="P48" s="436"/>
      <c r="Q48" s="116"/>
      <c r="R48" s="117"/>
      <c r="S48" s="117"/>
      <c r="T48" s="117"/>
      <c r="U48" s="119"/>
    </row>
    <row r="49" spans="1:21" s="122" customFormat="1" ht="51" customHeight="1" x14ac:dyDescent="0.2">
      <c r="A49" s="440"/>
      <c r="B49" s="113"/>
      <c r="C49" s="113" t="s">
        <v>257</v>
      </c>
      <c r="D49" s="128" t="e">
        <f>+'Hoja 1. Establecim Contexto'!#REF!</f>
        <v>#REF!</v>
      </c>
      <c r="E49" s="115" t="s">
        <v>314</v>
      </c>
      <c r="F49" s="115" t="s">
        <v>347</v>
      </c>
      <c r="G49" s="115">
        <v>2</v>
      </c>
      <c r="H49" s="115">
        <v>4</v>
      </c>
      <c r="I49" s="115" t="s">
        <v>72</v>
      </c>
      <c r="J49" s="115" t="s">
        <v>339</v>
      </c>
      <c r="K49" s="115">
        <f t="shared" si="0"/>
        <v>8</v>
      </c>
      <c r="L49" s="115" t="s">
        <v>336</v>
      </c>
      <c r="M49" s="443"/>
      <c r="N49" s="443"/>
      <c r="O49" s="436"/>
      <c r="P49" s="436"/>
      <c r="Q49" s="116"/>
      <c r="R49" s="117"/>
      <c r="S49" s="117"/>
      <c r="T49" s="117"/>
      <c r="U49" s="119"/>
    </row>
    <row r="50" spans="1:21" ht="72" hidden="1" customHeight="1" x14ac:dyDescent="0.2">
      <c r="A50" s="440"/>
      <c r="B50" s="23" t="s">
        <v>265</v>
      </c>
      <c r="C50" s="23"/>
      <c r="D50" s="79" t="e">
        <f>+'Hoja 1. Establecim Contexto'!#REF!</f>
        <v>#REF!</v>
      </c>
      <c r="E50" s="28" t="s">
        <v>302</v>
      </c>
      <c r="F50" s="28" t="s">
        <v>347</v>
      </c>
      <c r="G50" s="28">
        <v>1</v>
      </c>
      <c r="H50" s="28">
        <v>4</v>
      </c>
      <c r="I50" s="28" t="s">
        <v>72</v>
      </c>
      <c r="J50" s="28"/>
      <c r="K50" s="28">
        <f t="shared" si="0"/>
        <v>4</v>
      </c>
      <c r="L50" s="28" t="s">
        <v>336</v>
      </c>
      <c r="M50" s="444"/>
      <c r="N50" s="444"/>
      <c r="O50" s="436"/>
      <c r="P50" s="436"/>
      <c r="Q50" s="104" t="s">
        <v>359</v>
      </c>
      <c r="R50" s="47" t="s">
        <v>211</v>
      </c>
      <c r="S50" s="47" t="s">
        <v>360</v>
      </c>
      <c r="T50" s="47" t="s">
        <v>361</v>
      </c>
      <c r="U50" s="54">
        <v>42735</v>
      </c>
    </row>
    <row r="51" spans="1:21" ht="63" hidden="1" customHeight="1" x14ac:dyDescent="0.2">
      <c r="A51" s="440"/>
      <c r="B51" s="23" t="s">
        <v>258</v>
      </c>
      <c r="C51" s="23" t="s">
        <v>282</v>
      </c>
      <c r="D51" s="85" t="e">
        <f>+'Hoja 1. Establecim Contexto'!#REF!</f>
        <v>#REF!</v>
      </c>
      <c r="E51" s="28" t="s">
        <v>306</v>
      </c>
      <c r="F51" s="28" t="s">
        <v>349</v>
      </c>
      <c r="G51" s="28">
        <v>2</v>
      </c>
      <c r="H51" s="28">
        <v>2</v>
      </c>
      <c r="I51" s="28" t="s">
        <v>44</v>
      </c>
      <c r="J51" s="28"/>
      <c r="K51" s="28">
        <f t="shared" si="0"/>
        <v>4</v>
      </c>
      <c r="L51" s="28" t="s">
        <v>222</v>
      </c>
      <c r="M51" s="442" t="s">
        <v>207</v>
      </c>
      <c r="N51" s="442" t="s">
        <v>208</v>
      </c>
      <c r="O51" s="436"/>
      <c r="P51" s="436" t="s">
        <v>220</v>
      </c>
      <c r="Q51" s="93"/>
      <c r="R51" s="47"/>
      <c r="S51" s="47"/>
      <c r="T51" s="47"/>
      <c r="U51" s="55"/>
    </row>
    <row r="52" spans="1:21" ht="57.75" hidden="1" customHeight="1" x14ac:dyDescent="0.2">
      <c r="A52" s="440"/>
      <c r="B52" s="23" t="s">
        <v>265</v>
      </c>
      <c r="C52" s="23" t="s">
        <v>283</v>
      </c>
      <c r="D52" s="80" t="e">
        <f>+'Hoja 1. Establecim Contexto'!#REF!</f>
        <v>#REF!</v>
      </c>
      <c r="E52" s="28" t="s">
        <v>313</v>
      </c>
      <c r="F52" s="28" t="s">
        <v>347</v>
      </c>
      <c r="G52" s="28">
        <v>2</v>
      </c>
      <c r="H52" s="28">
        <v>4</v>
      </c>
      <c r="I52" s="28" t="s">
        <v>72</v>
      </c>
      <c r="J52" s="28"/>
      <c r="K52" s="28">
        <f t="shared" si="0"/>
        <v>8</v>
      </c>
      <c r="L52" s="28" t="s">
        <v>336</v>
      </c>
      <c r="M52" s="443"/>
      <c r="N52" s="443"/>
      <c r="O52" s="436"/>
      <c r="P52" s="436"/>
      <c r="Q52" s="93"/>
      <c r="R52" s="47"/>
      <c r="S52" s="47"/>
      <c r="T52" s="47"/>
      <c r="U52" s="55"/>
    </row>
    <row r="53" spans="1:21" s="122" customFormat="1" ht="51" customHeight="1" x14ac:dyDescent="0.2">
      <c r="A53" s="459"/>
      <c r="B53" s="113" t="s">
        <v>265</v>
      </c>
      <c r="C53" s="113" t="s">
        <v>283</v>
      </c>
      <c r="D53" s="130" t="e">
        <f>+'Hoja 1. Establecim Contexto'!#REF!</f>
        <v>#REF!</v>
      </c>
      <c r="E53" s="418" t="s">
        <v>296</v>
      </c>
      <c r="F53" s="418" t="s">
        <v>347</v>
      </c>
      <c r="G53" s="418">
        <v>3</v>
      </c>
      <c r="H53" s="418">
        <v>3</v>
      </c>
      <c r="I53" s="418" t="s">
        <v>72</v>
      </c>
      <c r="J53" s="131" t="s">
        <v>339</v>
      </c>
      <c r="K53" s="418">
        <f t="shared" si="0"/>
        <v>9</v>
      </c>
      <c r="L53" s="418" t="s">
        <v>336</v>
      </c>
      <c r="M53" s="443"/>
      <c r="N53" s="443"/>
      <c r="O53" s="436"/>
      <c r="P53" s="436"/>
      <c r="Q53" s="132" t="s">
        <v>213</v>
      </c>
      <c r="R53" s="117" t="s">
        <v>212</v>
      </c>
      <c r="S53" s="117" t="s">
        <v>214</v>
      </c>
      <c r="T53" s="117" t="s">
        <v>218</v>
      </c>
      <c r="U53" s="126">
        <v>42735</v>
      </c>
    </row>
    <row r="54" spans="1:21" ht="39.75" hidden="1" customHeight="1" x14ac:dyDescent="0.2">
      <c r="A54" s="441"/>
      <c r="B54" s="23" t="s">
        <v>265</v>
      </c>
      <c r="C54" s="23" t="s">
        <v>283</v>
      </c>
      <c r="D54" s="81" t="e">
        <f>+'Hoja 1. Establecim Contexto'!#REF!</f>
        <v>#REF!</v>
      </c>
      <c r="E54" s="413"/>
      <c r="F54" s="413"/>
      <c r="G54" s="413"/>
      <c r="H54" s="413"/>
      <c r="I54" s="413"/>
      <c r="J54" s="43"/>
      <c r="K54" s="413">
        <f t="shared" si="0"/>
        <v>0</v>
      </c>
      <c r="L54" s="413"/>
      <c r="M54" s="444"/>
      <c r="N54" s="444"/>
      <c r="O54" s="437"/>
      <c r="P54" s="437"/>
      <c r="Q54" s="93"/>
      <c r="R54" s="47"/>
      <c r="S54" s="47"/>
      <c r="T54" s="47"/>
      <c r="U54" s="55"/>
    </row>
    <row r="55" spans="1:21" s="2" customFormat="1" ht="67.5" hidden="1" customHeight="1" x14ac:dyDescent="0.2">
      <c r="A55" s="394" t="s">
        <v>31</v>
      </c>
      <c r="B55" s="16" t="s">
        <v>264</v>
      </c>
      <c r="C55" s="16"/>
      <c r="D55" s="82" t="e">
        <f>+'Hoja 1. Establecim Contexto'!#REF!</f>
        <v>#REF!</v>
      </c>
      <c r="E55" s="409" t="s">
        <v>315</v>
      </c>
      <c r="F55" s="409" t="s">
        <v>349</v>
      </c>
      <c r="G55" s="409">
        <v>2</v>
      </c>
      <c r="H55" s="409">
        <v>2</v>
      </c>
      <c r="I55" s="409" t="s">
        <v>44</v>
      </c>
      <c r="J55" s="39"/>
      <c r="K55" s="409">
        <f t="shared" si="0"/>
        <v>4</v>
      </c>
      <c r="L55" s="409" t="s">
        <v>222</v>
      </c>
      <c r="M55" s="394" t="s">
        <v>223</v>
      </c>
      <c r="N55" s="394" t="s">
        <v>224</v>
      </c>
      <c r="O55" s="394" t="s">
        <v>169</v>
      </c>
      <c r="P55" s="394" t="s">
        <v>103</v>
      </c>
      <c r="Q55" s="106" t="s">
        <v>174</v>
      </c>
      <c r="R55" s="53" t="s">
        <v>362</v>
      </c>
      <c r="S55" s="53" t="s">
        <v>171</v>
      </c>
      <c r="T55" s="53" t="s">
        <v>172</v>
      </c>
      <c r="U55" s="56">
        <v>42735</v>
      </c>
    </row>
    <row r="56" spans="1:21" ht="52.5" hidden="1" customHeight="1" x14ac:dyDescent="0.2">
      <c r="A56" s="438"/>
      <c r="B56" s="16" t="s">
        <v>264</v>
      </c>
      <c r="C56" s="16"/>
      <c r="D56" s="82" t="e">
        <f>+'Hoja 1. Establecim Contexto'!#REF!</f>
        <v>#REF!</v>
      </c>
      <c r="E56" s="410"/>
      <c r="F56" s="410"/>
      <c r="G56" s="410"/>
      <c r="H56" s="410"/>
      <c r="I56" s="410"/>
      <c r="J56" s="40"/>
      <c r="K56" s="410">
        <f t="shared" si="0"/>
        <v>0</v>
      </c>
      <c r="L56" s="410"/>
      <c r="M56" s="438"/>
      <c r="N56" s="438"/>
      <c r="O56" s="438"/>
      <c r="P56" s="438"/>
      <c r="Q56" s="95"/>
      <c r="R56" s="53"/>
      <c r="S56" s="53"/>
      <c r="T56" s="53"/>
      <c r="U56" s="56"/>
    </row>
    <row r="57" spans="1:21" ht="42" hidden="1" customHeight="1" x14ac:dyDescent="0.2">
      <c r="A57" s="438"/>
      <c r="B57" s="16" t="s">
        <v>264</v>
      </c>
      <c r="C57" s="16"/>
      <c r="D57" s="82" t="e">
        <f>+'Hoja 1. Establecim Contexto'!#REF!</f>
        <v>#REF!</v>
      </c>
      <c r="E57" s="411"/>
      <c r="F57" s="411"/>
      <c r="G57" s="411"/>
      <c r="H57" s="411"/>
      <c r="I57" s="411"/>
      <c r="J57" s="41"/>
      <c r="K57" s="411">
        <f t="shared" si="0"/>
        <v>0</v>
      </c>
      <c r="L57" s="411"/>
      <c r="M57" s="438"/>
      <c r="N57" s="438"/>
      <c r="O57" s="438"/>
      <c r="P57" s="438"/>
      <c r="Q57" s="95"/>
      <c r="R57" s="53"/>
      <c r="S57" s="53"/>
      <c r="T57" s="53"/>
      <c r="U57" s="57"/>
    </row>
    <row r="58" spans="1:21" ht="78" hidden="1" customHeight="1" x14ac:dyDescent="0.2">
      <c r="A58" s="438"/>
      <c r="B58" s="16"/>
      <c r="C58" s="16" t="s">
        <v>278</v>
      </c>
      <c r="D58" s="83" t="e">
        <f>+'Hoja 1. Establecim Contexto'!#REF!</f>
        <v>#REF!</v>
      </c>
      <c r="E58" s="30" t="s">
        <v>316</v>
      </c>
      <c r="F58" s="30" t="s">
        <v>349</v>
      </c>
      <c r="G58" s="30">
        <v>3</v>
      </c>
      <c r="H58" s="30">
        <v>2</v>
      </c>
      <c r="I58" s="30" t="s">
        <v>72</v>
      </c>
      <c r="J58" s="30"/>
      <c r="K58" s="30">
        <f t="shared" si="0"/>
        <v>6</v>
      </c>
      <c r="L58" s="30" t="s">
        <v>337</v>
      </c>
      <c r="M58" s="438"/>
      <c r="N58" s="438"/>
      <c r="O58" s="438"/>
      <c r="P58" s="438"/>
      <c r="Q58" s="102" t="s">
        <v>363</v>
      </c>
      <c r="R58" s="53" t="s">
        <v>362</v>
      </c>
      <c r="S58" s="53" t="s">
        <v>91</v>
      </c>
      <c r="T58" s="58" t="s">
        <v>173</v>
      </c>
      <c r="U58" s="56">
        <v>42581</v>
      </c>
    </row>
    <row r="59" spans="1:21" ht="59.25" hidden="1" customHeight="1" x14ac:dyDescent="0.2">
      <c r="A59" s="438"/>
      <c r="B59" s="16" t="s">
        <v>265</v>
      </c>
      <c r="C59" s="16"/>
      <c r="D59" s="83" t="e">
        <f>+'Hoja 1. Establecim Contexto'!#REF!</f>
        <v>#REF!</v>
      </c>
      <c r="E59" s="409" t="s">
        <v>317</v>
      </c>
      <c r="F59" s="409" t="s">
        <v>348</v>
      </c>
      <c r="G59" s="409">
        <v>2</v>
      </c>
      <c r="H59" s="409">
        <v>3</v>
      </c>
      <c r="I59" s="409" t="s">
        <v>334</v>
      </c>
      <c r="J59" s="39"/>
      <c r="K59" s="409">
        <f t="shared" si="0"/>
        <v>6</v>
      </c>
      <c r="L59" s="409" t="s">
        <v>337</v>
      </c>
      <c r="M59" s="438"/>
      <c r="N59" s="438"/>
      <c r="O59" s="438"/>
      <c r="P59" s="438"/>
      <c r="Q59" s="95"/>
      <c r="R59" s="53"/>
      <c r="S59" s="53"/>
      <c r="T59" s="58"/>
      <c r="U59" s="56"/>
    </row>
    <row r="60" spans="1:21" ht="39.75" hidden="1" customHeight="1" x14ac:dyDescent="0.2">
      <c r="A60" s="438"/>
      <c r="B60" s="16"/>
      <c r="C60" s="16" t="s">
        <v>283</v>
      </c>
      <c r="D60" s="84" t="e">
        <f>+'Hoja 1. Establecim Contexto'!#REF!</f>
        <v>#REF!</v>
      </c>
      <c r="E60" s="410"/>
      <c r="F60" s="410"/>
      <c r="G60" s="410"/>
      <c r="H60" s="410"/>
      <c r="I60" s="410"/>
      <c r="J60" s="40"/>
      <c r="K60" s="410">
        <f t="shared" si="0"/>
        <v>0</v>
      </c>
      <c r="L60" s="410"/>
      <c r="M60" s="438"/>
      <c r="N60" s="438"/>
      <c r="O60" s="438"/>
      <c r="P60" s="438"/>
      <c r="Q60" s="95"/>
      <c r="R60" s="53"/>
      <c r="S60" s="53"/>
      <c r="T60" s="58"/>
      <c r="U60" s="57"/>
    </row>
    <row r="61" spans="1:21" ht="35.25" hidden="1" customHeight="1" x14ac:dyDescent="0.2">
      <c r="A61" s="438"/>
      <c r="B61" s="16"/>
      <c r="C61" s="16" t="s">
        <v>284</v>
      </c>
      <c r="D61" s="84" t="e">
        <f>+'Hoja 1. Establecim Contexto'!#REF!</f>
        <v>#REF!</v>
      </c>
      <c r="E61" s="411"/>
      <c r="F61" s="411"/>
      <c r="G61" s="411"/>
      <c r="H61" s="411"/>
      <c r="I61" s="411"/>
      <c r="J61" s="41"/>
      <c r="K61" s="411">
        <f t="shared" si="0"/>
        <v>0</v>
      </c>
      <c r="L61" s="411"/>
      <c r="M61" s="395"/>
      <c r="N61" s="395"/>
      <c r="O61" s="395"/>
      <c r="P61" s="395"/>
      <c r="Q61" s="107" t="s">
        <v>175</v>
      </c>
      <c r="R61" s="53" t="s">
        <v>362</v>
      </c>
      <c r="S61" s="53" t="s">
        <v>225</v>
      </c>
      <c r="T61" s="53" t="s">
        <v>226</v>
      </c>
      <c r="U61" s="56">
        <v>42581</v>
      </c>
    </row>
    <row r="62" spans="1:21" s="122" customFormat="1" ht="35.25" customHeight="1" x14ac:dyDescent="0.2">
      <c r="A62" s="460"/>
      <c r="B62" s="113"/>
      <c r="C62" s="113" t="s">
        <v>285</v>
      </c>
      <c r="D62" s="128" t="e">
        <f>+'Hoja 1. Establecim Contexto'!#REF!</f>
        <v>#REF!</v>
      </c>
      <c r="E62" s="418" t="s">
        <v>318</v>
      </c>
      <c r="F62" s="418" t="s">
        <v>347</v>
      </c>
      <c r="G62" s="418">
        <v>3</v>
      </c>
      <c r="H62" s="418">
        <v>2</v>
      </c>
      <c r="I62" s="418" t="s">
        <v>72</v>
      </c>
      <c r="J62" s="131" t="s">
        <v>339</v>
      </c>
      <c r="K62" s="418">
        <f t="shared" si="0"/>
        <v>6</v>
      </c>
      <c r="L62" s="418" t="s">
        <v>337</v>
      </c>
      <c r="M62" s="394" t="s">
        <v>168</v>
      </c>
      <c r="N62" s="394" t="s">
        <v>170</v>
      </c>
      <c r="O62" s="394" t="s">
        <v>169</v>
      </c>
      <c r="P62" s="394" t="s">
        <v>103</v>
      </c>
      <c r="Q62" s="116"/>
      <c r="R62" s="117"/>
      <c r="S62" s="117"/>
      <c r="T62" s="117"/>
      <c r="U62" s="126"/>
    </row>
    <row r="63" spans="1:21" s="122" customFormat="1" ht="35.25" customHeight="1" x14ac:dyDescent="0.2">
      <c r="A63" s="460"/>
      <c r="B63" s="113" t="s">
        <v>266</v>
      </c>
      <c r="C63" s="113" t="s">
        <v>285</v>
      </c>
      <c r="D63" s="128" t="e">
        <f>+'Hoja 1. Establecim Contexto'!#REF!</f>
        <v>#REF!</v>
      </c>
      <c r="E63" s="419"/>
      <c r="F63" s="419"/>
      <c r="G63" s="419"/>
      <c r="H63" s="419"/>
      <c r="I63" s="419"/>
      <c r="J63" s="133" t="s">
        <v>339</v>
      </c>
      <c r="K63" s="419">
        <f t="shared" si="0"/>
        <v>0</v>
      </c>
      <c r="L63" s="419"/>
      <c r="M63" s="438"/>
      <c r="N63" s="438"/>
      <c r="O63" s="438"/>
      <c r="P63" s="438"/>
      <c r="Q63" s="116"/>
      <c r="R63" s="117"/>
      <c r="S63" s="117"/>
      <c r="T63" s="117"/>
      <c r="U63" s="126"/>
    </row>
    <row r="64" spans="1:21" s="122" customFormat="1" ht="42" customHeight="1" x14ac:dyDescent="0.2">
      <c r="A64" s="461"/>
      <c r="B64" s="113"/>
      <c r="C64" s="113" t="s">
        <v>285</v>
      </c>
      <c r="D64" s="128" t="e">
        <f>+'Hoja 1. Establecim Contexto'!#REF!</f>
        <v>#REF!</v>
      </c>
      <c r="E64" s="420"/>
      <c r="F64" s="420"/>
      <c r="G64" s="420"/>
      <c r="H64" s="420"/>
      <c r="I64" s="420"/>
      <c r="J64" s="134" t="s">
        <v>339</v>
      </c>
      <c r="K64" s="420">
        <f t="shared" si="0"/>
        <v>0</v>
      </c>
      <c r="L64" s="420"/>
      <c r="M64" s="395"/>
      <c r="N64" s="395"/>
      <c r="O64" s="395"/>
      <c r="P64" s="395"/>
      <c r="Q64" s="116"/>
      <c r="R64" s="117"/>
      <c r="S64" s="117"/>
      <c r="T64" s="117"/>
      <c r="U64" s="126"/>
    </row>
    <row r="65" spans="1:21" ht="80.25" hidden="1" customHeight="1" x14ac:dyDescent="0.2">
      <c r="A65" s="442" t="s">
        <v>35</v>
      </c>
      <c r="B65" s="23" t="s">
        <v>261</v>
      </c>
      <c r="C65" s="23"/>
      <c r="D65" s="80" t="s">
        <v>104</v>
      </c>
      <c r="E65" s="412" t="s">
        <v>191</v>
      </c>
      <c r="F65" s="412" t="s">
        <v>372</v>
      </c>
      <c r="G65" s="412">
        <v>4</v>
      </c>
      <c r="H65" s="412">
        <v>3</v>
      </c>
      <c r="I65" s="412" t="s">
        <v>44</v>
      </c>
      <c r="J65" s="42"/>
      <c r="K65" s="412">
        <f t="shared" si="0"/>
        <v>12</v>
      </c>
      <c r="L65" s="412" t="s">
        <v>336</v>
      </c>
      <c r="M65" s="442" t="s">
        <v>191</v>
      </c>
      <c r="N65" s="426" t="s">
        <v>89</v>
      </c>
      <c r="O65" s="426" t="s">
        <v>58</v>
      </c>
      <c r="P65" s="426"/>
      <c r="Q65" s="104" t="s">
        <v>202</v>
      </c>
      <c r="R65" s="47" t="s">
        <v>118</v>
      </c>
      <c r="S65" s="47" t="s">
        <v>201</v>
      </c>
      <c r="T65" s="52" t="s">
        <v>199</v>
      </c>
      <c r="U65" s="54">
        <v>42735</v>
      </c>
    </row>
    <row r="66" spans="1:21" s="122" customFormat="1" ht="97.5" customHeight="1" x14ac:dyDescent="0.2">
      <c r="A66" s="460"/>
      <c r="B66" s="113" t="s">
        <v>261</v>
      </c>
      <c r="C66" s="113"/>
      <c r="D66" s="130" t="s">
        <v>34</v>
      </c>
      <c r="E66" s="420"/>
      <c r="F66" s="420"/>
      <c r="G66" s="420"/>
      <c r="H66" s="420"/>
      <c r="I66" s="420"/>
      <c r="J66" s="134" t="s">
        <v>339</v>
      </c>
      <c r="K66" s="420">
        <f t="shared" si="0"/>
        <v>0</v>
      </c>
      <c r="L66" s="420"/>
      <c r="M66" s="443"/>
      <c r="N66" s="427"/>
      <c r="O66" s="427"/>
      <c r="P66" s="427"/>
      <c r="Q66" s="132" t="s">
        <v>107</v>
      </c>
      <c r="R66" s="117" t="s">
        <v>118</v>
      </c>
      <c r="S66" s="117" t="s">
        <v>200</v>
      </c>
      <c r="T66" s="118" t="s">
        <v>198</v>
      </c>
      <c r="U66" s="126">
        <v>42735</v>
      </c>
    </row>
    <row r="67" spans="1:21" s="122" customFormat="1" ht="97.5" customHeight="1" x14ac:dyDescent="0.2">
      <c r="A67" s="460"/>
      <c r="B67" s="113"/>
      <c r="C67" s="113"/>
      <c r="D67" s="130" t="s">
        <v>353</v>
      </c>
      <c r="E67" s="133"/>
      <c r="F67" s="133" t="s">
        <v>347</v>
      </c>
      <c r="G67" s="133"/>
      <c r="H67" s="133"/>
      <c r="I67" s="133"/>
      <c r="J67" s="133" t="s">
        <v>339</v>
      </c>
      <c r="K67" s="133"/>
      <c r="L67" s="133"/>
      <c r="M67" s="443"/>
      <c r="N67" s="427"/>
      <c r="O67" s="427"/>
      <c r="P67" s="427"/>
      <c r="Q67" s="132"/>
      <c r="R67" s="117"/>
      <c r="S67" s="117"/>
      <c r="T67" s="118"/>
      <c r="U67" s="126"/>
    </row>
    <row r="68" spans="1:21" s="122" customFormat="1" ht="63" customHeight="1" x14ac:dyDescent="0.2">
      <c r="A68" s="460"/>
      <c r="B68" s="113"/>
      <c r="C68" s="113" t="s">
        <v>275</v>
      </c>
      <c r="D68" s="135" t="s">
        <v>52</v>
      </c>
      <c r="E68" s="418" t="s">
        <v>319</v>
      </c>
      <c r="F68" s="418" t="s">
        <v>347</v>
      </c>
      <c r="G68" s="418">
        <v>4</v>
      </c>
      <c r="H68" s="418">
        <v>3</v>
      </c>
      <c r="I68" s="418" t="s">
        <v>44</v>
      </c>
      <c r="J68" s="131" t="s">
        <v>339</v>
      </c>
      <c r="K68" s="418">
        <f t="shared" si="0"/>
        <v>12</v>
      </c>
      <c r="L68" s="418" t="s">
        <v>336</v>
      </c>
      <c r="M68" s="443"/>
      <c r="N68" s="427"/>
      <c r="O68" s="427"/>
      <c r="P68" s="427"/>
      <c r="Q68" s="136" t="s">
        <v>192</v>
      </c>
      <c r="R68" s="117" t="s">
        <v>119</v>
      </c>
      <c r="S68" s="117" t="s">
        <v>92</v>
      </c>
      <c r="T68" s="118" t="s">
        <v>90</v>
      </c>
      <c r="U68" s="126">
        <v>42674</v>
      </c>
    </row>
    <row r="69" spans="1:21" ht="47.25" hidden="1" customHeight="1" x14ac:dyDescent="0.2">
      <c r="A69" s="443"/>
      <c r="B69" s="23"/>
      <c r="C69" s="23" t="s">
        <v>275</v>
      </c>
      <c r="D69" s="79" t="s">
        <v>56</v>
      </c>
      <c r="E69" s="421"/>
      <c r="F69" s="421"/>
      <c r="G69" s="421"/>
      <c r="H69" s="421"/>
      <c r="I69" s="421"/>
      <c r="J69" s="44"/>
      <c r="K69" s="421">
        <f t="shared" si="0"/>
        <v>0</v>
      </c>
      <c r="L69" s="421"/>
      <c r="M69" s="443"/>
      <c r="N69" s="427"/>
      <c r="O69" s="427"/>
      <c r="P69" s="427"/>
      <c r="Q69" s="97"/>
      <c r="R69" s="47"/>
      <c r="S69" s="47"/>
      <c r="T69" s="52"/>
      <c r="U69" s="54"/>
    </row>
    <row r="70" spans="1:21" s="122" customFormat="1" ht="44.25" customHeight="1" x14ac:dyDescent="0.2">
      <c r="A70" s="460"/>
      <c r="B70" s="113"/>
      <c r="C70" s="113" t="s">
        <v>275</v>
      </c>
      <c r="D70" s="135" t="s">
        <v>126</v>
      </c>
      <c r="E70" s="420"/>
      <c r="F70" s="420"/>
      <c r="G70" s="420"/>
      <c r="H70" s="420"/>
      <c r="I70" s="420"/>
      <c r="J70" s="134" t="s">
        <v>339</v>
      </c>
      <c r="K70" s="420">
        <f t="shared" si="0"/>
        <v>0</v>
      </c>
      <c r="L70" s="420"/>
      <c r="M70" s="444"/>
      <c r="N70" s="428"/>
      <c r="O70" s="428"/>
      <c r="P70" s="428"/>
      <c r="Q70" s="137" t="s">
        <v>194</v>
      </c>
      <c r="R70" s="117" t="s">
        <v>119</v>
      </c>
      <c r="S70" s="117" t="s">
        <v>195</v>
      </c>
      <c r="T70" s="118" t="s">
        <v>196</v>
      </c>
      <c r="U70" s="126">
        <v>42551</v>
      </c>
    </row>
    <row r="71" spans="1:21" ht="36.75" hidden="1" customHeight="1" x14ac:dyDescent="0.2">
      <c r="A71" s="443"/>
      <c r="B71" s="23"/>
      <c r="C71" s="23" t="s">
        <v>286</v>
      </c>
      <c r="D71" s="81" t="s">
        <v>55</v>
      </c>
      <c r="E71" s="412" t="s">
        <v>320</v>
      </c>
      <c r="F71" s="412" t="s">
        <v>347</v>
      </c>
      <c r="G71" s="412">
        <v>4</v>
      </c>
      <c r="H71" s="412">
        <v>4</v>
      </c>
      <c r="I71" s="412" t="s">
        <v>335</v>
      </c>
      <c r="J71" s="42"/>
      <c r="K71" s="412">
        <f t="shared" si="0"/>
        <v>16</v>
      </c>
      <c r="L71" s="412" t="s">
        <v>222</v>
      </c>
      <c r="M71" s="439" t="s">
        <v>129</v>
      </c>
      <c r="N71" s="439" t="s">
        <v>130</v>
      </c>
      <c r="O71" s="439" t="s">
        <v>57</v>
      </c>
      <c r="P71" s="439"/>
      <c r="Q71" s="93"/>
      <c r="R71" s="47"/>
      <c r="S71" s="47"/>
      <c r="T71" s="52"/>
      <c r="U71" s="54"/>
    </row>
    <row r="72" spans="1:21" s="122" customFormat="1" ht="44.25" customHeight="1" x14ac:dyDescent="0.2">
      <c r="A72" s="460"/>
      <c r="B72" s="113"/>
      <c r="C72" s="113" t="s">
        <v>287</v>
      </c>
      <c r="D72" s="138" t="s">
        <v>54</v>
      </c>
      <c r="E72" s="419"/>
      <c r="F72" s="419"/>
      <c r="G72" s="419"/>
      <c r="H72" s="419"/>
      <c r="I72" s="419"/>
      <c r="J72" s="133" t="s">
        <v>339</v>
      </c>
      <c r="K72" s="419">
        <f t="shared" si="0"/>
        <v>0</v>
      </c>
      <c r="L72" s="419"/>
      <c r="M72" s="440"/>
      <c r="N72" s="440"/>
      <c r="O72" s="440"/>
      <c r="P72" s="440"/>
      <c r="Q72" s="139" t="s">
        <v>193</v>
      </c>
      <c r="R72" s="117" t="s">
        <v>119</v>
      </c>
      <c r="S72" s="117" t="s">
        <v>197</v>
      </c>
      <c r="T72" s="118" t="s">
        <v>108</v>
      </c>
      <c r="U72" s="126">
        <v>42735</v>
      </c>
    </row>
    <row r="73" spans="1:21" ht="60" hidden="1" customHeight="1" x14ac:dyDescent="0.2">
      <c r="A73" s="443"/>
      <c r="B73" s="23"/>
      <c r="C73" s="23" t="s">
        <v>288</v>
      </c>
      <c r="D73" s="85" t="e">
        <f>+'Hoja 1. Establecim Contexto'!#REF!</f>
        <v>#REF!</v>
      </c>
      <c r="E73" s="413"/>
      <c r="F73" s="413"/>
      <c r="G73" s="413"/>
      <c r="H73" s="413"/>
      <c r="I73" s="413"/>
      <c r="J73" s="43"/>
      <c r="K73" s="413">
        <f t="shared" si="0"/>
        <v>0</v>
      </c>
      <c r="L73" s="413"/>
      <c r="M73" s="441"/>
      <c r="N73" s="441"/>
      <c r="O73" s="441"/>
      <c r="P73" s="441"/>
      <c r="Q73" s="93"/>
      <c r="R73" s="47"/>
      <c r="S73" s="47"/>
      <c r="T73" s="52"/>
      <c r="U73" s="54"/>
    </row>
    <row r="74" spans="1:21" s="122" customFormat="1" ht="32.25" customHeight="1" x14ac:dyDescent="0.2">
      <c r="A74" s="460"/>
      <c r="B74" s="113" t="s">
        <v>265</v>
      </c>
      <c r="C74" s="113" t="s">
        <v>281</v>
      </c>
      <c r="D74" s="140" t="e">
        <f>+'Hoja 1. Establecim Contexto'!#REF!</f>
        <v>#REF!</v>
      </c>
      <c r="E74" s="418" t="s">
        <v>332</v>
      </c>
      <c r="F74" s="418" t="s">
        <v>347</v>
      </c>
      <c r="G74" s="418">
        <v>2</v>
      </c>
      <c r="H74" s="418">
        <v>5</v>
      </c>
      <c r="I74" s="418" t="s">
        <v>72</v>
      </c>
      <c r="J74" s="131" t="s">
        <v>339</v>
      </c>
      <c r="K74" s="418">
        <f t="shared" si="0"/>
        <v>10</v>
      </c>
      <c r="L74" s="418" t="s">
        <v>336</v>
      </c>
      <c r="M74" s="442" t="s">
        <v>236</v>
      </c>
      <c r="N74" s="426" t="s">
        <v>237</v>
      </c>
      <c r="O74" s="442" t="s">
        <v>238</v>
      </c>
      <c r="P74" s="442" t="s">
        <v>105</v>
      </c>
      <c r="Q74" s="141" t="s">
        <v>242</v>
      </c>
      <c r="R74" s="117" t="s">
        <v>118</v>
      </c>
      <c r="S74" s="142" t="s">
        <v>244</v>
      </c>
      <c r="T74" s="143" t="s">
        <v>243</v>
      </c>
      <c r="U74" s="144">
        <v>42735</v>
      </c>
    </row>
    <row r="75" spans="1:21" s="122" customFormat="1" ht="44.25" customHeight="1" x14ac:dyDescent="0.2">
      <c r="A75" s="460"/>
      <c r="B75" s="113"/>
      <c r="C75" s="113" t="s">
        <v>287</v>
      </c>
      <c r="D75" s="138" t="s">
        <v>54</v>
      </c>
      <c r="E75" s="419"/>
      <c r="F75" s="419"/>
      <c r="G75" s="419"/>
      <c r="H75" s="419"/>
      <c r="I75" s="419"/>
      <c r="J75" s="133" t="s">
        <v>339</v>
      </c>
      <c r="K75" s="419">
        <f t="shared" si="0"/>
        <v>0</v>
      </c>
      <c r="L75" s="419"/>
      <c r="M75" s="443"/>
      <c r="N75" s="427"/>
      <c r="O75" s="443"/>
      <c r="P75" s="443"/>
      <c r="Q75" s="150"/>
      <c r="R75" s="117"/>
      <c r="S75" s="151"/>
      <c r="T75" s="152"/>
      <c r="U75" s="153"/>
    </row>
    <row r="76" spans="1:21" s="122" customFormat="1" ht="35.25" customHeight="1" x14ac:dyDescent="0.2">
      <c r="A76" s="460"/>
      <c r="B76" s="113" t="s">
        <v>265</v>
      </c>
      <c r="C76" s="113" t="s">
        <v>281</v>
      </c>
      <c r="D76" s="138" t="e">
        <f>+'Hoja 1. Establecim Contexto'!#REF!</f>
        <v>#REF!</v>
      </c>
      <c r="E76" s="419"/>
      <c r="F76" s="419"/>
      <c r="G76" s="419"/>
      <c r="H76" s="419"/>
      <c r="I76" s="419"/>
      <c r="J76" s="133" t="s">
        <v>339</v>
      </c>
      <c r="K76" s="419">
        <f t="shared" si="0"/>
        <v>0</v>
      </c>
      <c r="L76" s="419"/>
      <c r="M76" s="443"/>
      <c r="N76" s="427"/>
      <c r="O76" s="443"/>
      <c r="P76" s="443"/>
      <c r="Q76" s="145"/>
      <c r="R76" s="117"/>
      <c r="S76" s="146"/>
      <c r="T76" s="147"/>
      <c r="U76" s="148"/>
    </row>
    <row r="77" spans="1:21" ht="37.5" hidden="1" customHeight="1" x14ac:dyDescent="0.2">
      <c r="A77" s="443"/>
      <c r="B77" s="23"/>
      <c r="C77" s="23" t="s">
        <v>289</v>
      </c>
      <c r="D77" s="85" t="e">
        <f>+'Hoja 1. Establecim Contexto'!#REF!</f>
        <v>#REF!</v>
      </c>
      <c r="E77" s="413"/>
      <c r="F77" s="413"/>
      <c r="G77" s="413"/>
      <c r="H77" s="413"/>
      <c r="I77" s="413"/>
      <c r="J77" s="43"/>
      <c r="K77" s="413">
        <f t="shared" si="0"/>
        <v>0</v>
      </c>
      <c r="L77" s="413"/>
      <c r="M77" s="444"/>
      <c r="N77" s="428"/>
      <c r="O77" s="444"/>
      <c r="P77" s="444"/>
      <c r="Q77" s="111" t="s">
        <v>245</v>
      </c>
      <c r="R77" s="47" t="s">
        <v>118</v>
      </c>
      <c r="S77" s="48" t="s">
        <v>246</v>
      </c>
      <c r="T77" s="48" t="s">
        <v>247</v>
      </c>
      <c r="U77" s="59">
        <v>42735</v>
      </c>
    </row>
    <row r="78" spans="1:21" ht="43.5" hidden="1" customHeight="1" x14ac:dyDescent="0.2">
      <c r="A78" s="443"/>
      <c r="B78" s="23" t="s">
        <v>265</v>
      </c>
      <c r="C78" s="23"/>
      <c r="D78" s="80" t="e">
        <f>+'Hoja 1. Establecim Contexto'!#REF!</f>
        <v>#REF!</v>
      </c>
      <c r="E78" s="412" t="s">
        <v>239</v>
      </c>
      <c r="F78" s="412" t="s">
        <v>372</v>
      </c>
      <c r="G78" s="412">
        <v>2</v>
      </c>
      <c r="H78" s="412">
        <v>2</v>
      </c>
      <c r="I78" s="412" t="s">
        <v>72</v>
      </c>
      <c r="J78" s="42"/>
      <c r="K78" s="412">
        <f t="shared" si="0"/>
        <v>4</v>
      </c>
      <c r="L78" s="412" t="s">
        <v>222</v>
      </c>
      <c r="M78" s="426" t="s">
        <v>239</v>
      </c>
      <c r="N78" s="426" t="s">
        <v>240</v>
      </c>
      <c r="O78" s="442" t="s">
        <v>241</v>
      </c>
      <c r="P78" s="442" t="s">
        <v>106</v>
      </c>
      <c r="Q78" s="109"/>
      <c r="R78" s="47"/>
      <c r="S78" s="49"/>
      <c r="T78" s="49"/>
      <c r="U78" s="60"/>
    </row>
    <row r="79" spans="1:21" ht="49.5" hidden="1" customHeight="1" x14ac:dyDescent="0.2">
      <c r="A79" s="444"/>
      <c r="B79" s="23"/>
      <c r="C79" s="23" t="s">
        <v>275</v>
      </c>
      <c r="D79" s="80" t="e">
        <f>+'Hoja 1. Establecim Contexto'!#REF!</f>
        <v>#REF!</v>
      </c>
      <c r="E79" s="413"/>
      <c r="F79" s="413"/>
      <c r="G79" s="413"/>
      <c r="H79" s="413"/>
      <c r="I79" s="413"/>
      <c r="J79" s="43"/>
      <c r="K79" s="413">
        <f t="shared" si="0"/>
        <v>0</v>
      </c>
      <c r="L79" s="413"/>
      <c r="M79" s="428"/>
      <c r="N79" s="428"/>
      <c r="O79" s="444"/>
      <c r="P79" s="444"/>
      <c r="Q79" s="110"/>
      <c r="R79" s="47"/>
      <c r="S79" s="50"/>
      <c r="T79" s="50"/>
      <c r="U79" s="61"/>
    </row>
    <row r="80" spans="1:21" ht="54.75" hidden="1" customHeight="1" x14ac:dyDescent="0.2">
      <c r="A80" s="390" t="s">
        <v>36</v>
      </c>
      <c r="B80" s="16"/>
      <c r="C80" s="16" t="s">
        <v>290</v>
      </c>
      <c r="D80" s="82" t="e">
        <f>+'Hoja 1. Establecim Contexto'!#REF!</f>
        <v>#REF!</v>
      </c>
      <c r="E80" s="30" t="s">
        <v>323</v>
      </c>
      <c r="F80" s="30" t="s">
        <v>349</v>
      </c>
      <c r="G80" s="30">
        <v>2</v>
      </c>
      <c r="H80" s="30">
        <v>3</v>
      </c>
      <c r="I80" s="30" t="s">
        <v>335</v>
      </c>
      <c r="J80" s="30"/>
      <c r="K80" s="30">
        <f t="shared" si="0"/>
        <v>6</v>
      </c>
      <c r="L80" s="30" t="s">
        <v>337</v>
      </c>
      <c r="M80" s="392" t="s">
        <v>109</v>
      </c>
      <c r="N80" s="392" t="s">
        <v>110</v>
      </c>
      <c r="O80" s="392" t="s">
        <v>78</v>
      </c>
      <c r="P80" s="392" t="s">
        <v>111</v>
      </c>
      <c r="Q80" s="27" t="s">
        <v>190</v>
      </c>
      <c r="R80" s="53" t="s">
        <v>120</v>
      </c>
      <c r="S80" s="53" t="s">
        <v>112</v>
      </c>
      <c r="T80" s="58" t="s">
        <v>76</v>
      </c>
      <c r="U80" s="56">
        <v>42582</v>
      </c>
    </row>
    <row r="81" spans="1:21" ht="48.75" hidden="1" customHeight="1" x14ac:dyDescent="0.2">
      <c r="A81" s="462"/>
      <c r="B81" s="18" t="s">
        <v>268</v>
      </c>
      <c r="C81" s="18"/>
      <c r="D81" s="84" t="e">
        <f>+'Hoja 1. Establecim Contexto'!#REF!</f>
        <v>#REF!</v>
      </c>
      <c r="E81" s="30" t="s">
        <v>321</v>
      </c>
      <c r="F81" s="30" t="s">
        <v>349</v>
      </c>
      <c r="G81" s="30">
        <v>2</v>
      </c>
      <c r="H81" s="30">
        <v>4</v>
      </c>
      <c r="I81" s="30" t="s">
        <v>335</v>
      </c>
      <c r="J81" s="30"/>
      <c r="K81" s="30">
        <f t="shared" ref="K81:K102" si="1">+G81*H81</f>
        <v>8</v>
      </c>
      <c r="L81" s="30" t="s">
        <v>336</v>
      </c>
      <c r="M81" s="422"/>
      <c r="N81" s="422"/>
      <c r="O81" s="422"/>
      <c r="P81" s="422"/>
      <c r="Q81" s="95"/>
      <c r="R81" s="53"/>
      <c r="S81" s="53"/>
      <c r="T81" s="53"/>
      <c r="U81" s="56"/>
    </row>
    <row r="82" spans="1:21" ht="77.25" hidden="1" customHeight="1" x14ac:dyDescent="0.2">
      <c r="A82" s="462"/>
      <c r="B82" s="18"/>
      <c r="C82" s="18" t="s">
        <v>273</v>
      </c>
      <c r="D82" s="82" t="e">
        <f>+'Hoja 1. Establecim Contexto'!#REF!</f>
        <v>#REF!</v>
      </c>
      <c r="E82" s="409" t="s">
        <v>322</v>
      </c>
      <c r="F82" s="409" t="s">
        <v>347</v>
      </c>
      <c r="G82" s="409">
        <v>3</v>
      </c>
      <c r="H82" s="409">
        <v>5</v>
      </c>
      <c r="I82" s="409" t="s">
        <v>44</v>
      </c>
      <c r="J82" s="39"/>
      <c r="K82" s="409">
        <f t="shared" si="1"/>
        <v>15</v>
      </c>
      <c r="L82" s="409" t="s">
        <v>338</v>
      </c>
      <c r="M82" s="422"/>
      <c r="N82" s="422"/>
      <c r="O82" s="422"/>
      <c r="P82" s="422"/>
      <c r="Q82" s="106" t="s">
        <v>186</v>
      </c>
      <c r="R82" s="53" t="s">
        <v>187</v>
      </c>
      <c r="S82" s="53" t="s">
        <v>189</v>
      </c>
      <c r="T82" s="58" t="s">
        <v>188</v>
      </c>
      <c r="U82" s="56">
        <v>42734</v>
      </c>
    </row>
    <row r="83" spans="1:21" s="122" customFormat="1" ht="77.25" customHeight="1" x14ac:dyDescent="0.2">
      <c r="A83" s="463"/>
      <c r="B83" s="149"/>
      <c r="C83" s="149"/>
      <c r="D83" s="140" t="s">
        <v>352</v>
      </c>
      <c r="E83" s="419"/>
      <c r="F83" s="419"/>
      <c r="G83" s="419"/>
      <c r="H83" s="419"/>
      <c r="I83" s="419"/>
      <c r="J83" s="133" t="s">
        <v>343</v>
      </c>
      <c r="K83" s="419"/>
      <c r="L83" s="419"/>
      <c r="M83" s="422"/>
      <c r="N83" s="422"/>
      <c r="O83" s="422"/>
      <c r="P83" s="422"/>
      <c r="Q83" s="132"/>
      <c r="R83" s="117"/>
      <c r="S83" s="117"/>
      <c r="T83" s="118"/>
      <c r="U83" s="126"/>
    </row>
    <row r="84" spans="1:21" s="122" customFormat="1" ht="44.25" customHeight="1" x14ac:dyDescent="0.2">
      <c r="A84" s="463"/>
      <c r="B84" s="149"/>
      <c r="C84" s="149" t="s">
        <v>273</v>
      </c>
      <c r="D84" s="140" t="s">
        <v>351</v>
      </c>
      <c r="E84" s="419"/>
      <c r="F84" s="419"/>
      <c r="G84" s="419"/>
      <c r="H84" s="419"/>
      <c r="I84" s="419"/>
      <c r="J84" s="133" t="s">
        <v>339</v>
      </c>
      <c r="K84" s="419"/>
      <c r="L84" s="419"/>
      <c r="M84" s="422"/>
      <c r="N84" s="422"/>
      <c r="O84" s="422"/>
      <c r="P84" s="422"/>
      <c r="Q84" s="132" t="s">
        <v>185</v>
      </c>
      <c r="R84" s="117" t="s">
        <v>187</v>
      </c>
      <c r="S84" s="117" t="s">
        <v>79</v>
      </c>
      <c r="T84" s="118" t="s">
        <v>80</v>
      </c>
      <c r="U84" s="126">
        <v>42612</v>
      </c>
    </row>
    <row r="85" spans="1:21" ht="44.25" hidden="1" customHeight="1" x14ac:dyDescent="0.2">
      <c r="A85" s="462"/>
      <c r="B85" s="18"/>
      <c r="C85" s="18" t="s">
        <v>273</v>
      </c>
      <c r="D85" s="82" t="e">
        <f>+'Hoja 1. Establecim Contexto'!#REF!</f>
        <v>#REF!</v>
      </c>
      <c r="E85" s="410"/>
      <c r="F85" s="410"/>
      <c r="G85" s="410"/>
      <c r="H85" s="410"/>
      <c r="I85" s="410"/>
      <c r="J85" s="40"/>
      <c r="K85" s="410">
        <f t="shared" si="1"/>
        <v>0</v>
      </c>
      <c r="L85" s="410"/>
      <c r="M85" s="422"/>
      <c r="N85" s="422"/>
      <c r="O85" s="422"/>
      <c r="P85" s="422"/>
      <c r="Q85" s="106" t="s">
        <v>185</v>
      </c>
      <c r="R85" s="53" t="s">
        <v>187</v>
      </c>
      <c r="S85" s="53" t="s">
        <v>79</v>
      </c>
      <c r="T85" s="58" t="s">
        <v>80</v>
      </c>
      <c r="U85" s="56">
        <v>42612</v>
      </c>
    </row>
    <row r="86" spans="1:21" ht="33.75" hidden="1" customHeight="1" x14ac:dyDescent="0.2">
      <c r="A86" s="462"/>
      <c r="B86" s="18" t="s">
        <v>249</v>
      </c>
      <c r="C86" s="18"/>
      <c r="D86" s="82" t="e">
        <f>+'Hoja 1. Establecim Contexto'!#REF!</f>
        <v>#REF!</v>
      </c>
      <c r="E86" s="411"/>
      <c r="F86" s="411"/>
      <c r="G86" s="411"/>
      <c r="H86" s="411"/>
      <c r="I86" s="411"/>
      <c r="J86" s="41"/>
      <c r="K86" s="411">
        <f t="shared" si="1"/>
        <v>0</v>
      </c>
      <c r="L86" s="411"/>
      <c r="M86" s="422"/>
      <c r="N86" s="422"/>
      <c r="O86" s="422"/>
      <c r="P86" s="422"/>
      <c r="Q86" s="95"/>
      <c r="R86" s="53"/>
      <c r="S86" s="53"/>
      <c r="T86" s="58"/>
      <c r="U86" s="56"/>
    </row>
    <row r="87" spans="1:21" ht="33.75" hidden="1" customHeight="1" x14ac:dyDescent="0.2">
      <c r="A87" s="462"/>
      <c r="B87" s="18" t="s">
        <v>268</v>
      </c>
      <c r="C87" s="18" t="s">
        <v>288</v>
      </c>
      <c r="D87" s="82" t="e">
        <f>+'Hoja 1. Establecim Contexto'!#REF!</f>
        <v>#REF!</v>
      </c>
      <c r="E87" s="30" t="s">
        <v>321</v>
      </c>
      <c r="F87" s="30" t="s">
        <v>349</v>
      </c>
      <c r="G87" s="30">
        <v>2</v>
      </c>
      <c r="H87" s="30">
        <v>4</v>
      </c>
      <c r="I87" s="30" t="s">
        <v>335</v>
      </c>
      <c r="J87" s="30"/>
      <c r="K87" s="30">
        <f t="shared" si="1"/>
        <v>8</v>
      </c>
      <c r="L87" s="30" t="s">
        <v>336</v>
      </c>
      <c r="M87" s="422"/>
      <c r="N87" s="422"/>
      <c r="O87" s="422"/>
      <c r="P87" s="422"/>
      <c r="Q87" s="95"/>
      <c r="R87" s="53"/>
      <c r="S87" s="53"/>
      <c r="T87" s="58"/>
      <c r="U87" s="56"/>
    </row>
    <row r="88" spans="1:21" ht="41.25" hidden="1" customHeight="1" x14ac:dyDescent="0.2">
      <c r="A88" s="462"/>
      <c r="B88" s="18"/>
      <c r="C88" s="18" t="s">
        <v>291</v>
      </c>
      <c r="D88" s="82" t="e">
        <f>+'Hoja 1. Establecim Contexto'!#REF!</f>
        <v>#REF!</v>
      </c>
      <c r="E88" s="409" t="s">
        <v>110</v>
      </c>
      <c r="F88" s="409" t="s">
        <v>349</v>
      </c>
      <c r="G88" s="409">
        <v>2</v>
      </c>
      <c r="H88" s="409">
        <v>2</v>
      </c>
      <c r="I88" s="409" t="s">
        <v>44</v>
      </c>
      <c r="J88" s="39"/>
      <c r="K88" s="409">
        <f t="shared" si="1"/>
        <v>4</v>
      </c>
      <c r="L88" s="409" t="s">
        <v>222</v>
      </c>
      <c r="M88" s="422"/>
      <c r="N88" s="422"/>
      <c r="O88" s="422"/>
      <c r="P88" s="422"/>
      <c r="Q88" s="102" t="s">
        <v>81</v>
      </c>
      <c r="R88" s="53" t="s">
        <v>119</v>
      </c>
      <c r="S88" s="53" t="s">
        <v>82</v>
      </c>
      <c r="T88" s="58" t="s">
        <v>74</v>
      </c>
      <c r="U88" s="56">
        <v>42735</v>
      </c>
    </row>
    <row r="89" spans="1:21" ht="33.75" hidden="1" customHeight="1" x14ac:dyDescent="0.2">
      <c r="A89" s="462"/>
      <c r="B89" s="18"/>
      <c r="C89" s="18" t="s">
        <v>292</v>
      </c>
      <c r="D89" s="83" t="e">
        <f>+'Hoja 1. Establecim Contexto'!#REF!</f>
        <v>#REF!</v>
      </c>
      <c r="E89" s="410"/>
      <c r="F89" s="410"/>
      <c r="G89" s="410"/>
      <c r="H89" s="410"/>
      <c r="I89" s="410"/>
      <c r="J89" s="40"/>
      <c r="K89" s="410">
        <f t="shared" si="1"/>
        <v>0</v>
      </c>
      <c r="L89" s="410"/>
      <c r="M89" s="422"/>
      <c r="N89" s="422"/>
      <c r="O89" s="422"/>
      <c r="P89" s="422"/>
      <c r="Q89" s="95"/>
      <c r="R89" s="53"/>
      <c r="S89" s="53"/>
      <c r="T89" s="58"/>
      <c r="U89" s="56"/>
    </row>
    <row r="90" spans="1:21" ht="33.75" hidden="1" customHeight="1" x14ac:dyDescent="0.2">
      <c r="A90" s="462"/>
      <c r="B90" s="18"/>
      <c r="C90" s="18" t="s">
        <v>293</v>
      </c>
      <c r="D90" s="84" t="e">
        <f>+'Hoja 1. Establecim Contexto'!#REF!</f>
        <v>#REF!</v>
      </c>
      <c r="E90" s="411"/>
      <c r="F90" s="411"/>
      <c r="G90" s="411"/>
      <c r="H90" s="411"/>
      <c r="I90" s="411"/>
      <c r="J90" s="41"/>
      <c r="K90" s="411">
        <f t="shared" si="1"/>
        <v>0</v>
      </c>
      <c r="L90" s="411"/>
      <c r="M90" s="422"/>
      <c r="N90" s="422"/>
      <c r="O90" s="422"/>
      <c r="P90" s="422"/>
      <c r="Q90" s="95"/>
      <c r="R90" s="53"/>
      <c r="S90" s="53"/>
      <c r="T90" s="58"/>
      <c r="U90" s="56"/>
    </row>
    <row r="91" spans="1:21" ht="39.75" hidden="1" customHeight="1" x14ac:dyDescent="0.2">
      <c r="A91" s="462"/>
      <c r="B91" s="18"/>
      <c r="C91" s="18" t="s">
        <v>281</v>
      </c>
      <c r="D91" s="83" t="e">
        <f>+'Hoja 1. Establecim Contexto'!#REF!</f>
        <v>#REF!</v>
      </c>
      <c r="E91" s="30" t="s">
        <v>313</v>
      </c>
      <c r="F91" s="30" t="s">
        <v>349</v>
      </c>
      <c r="G91" s="30">
        <v>2</v>
      </c>
      <c r="H91" s="30">
        <v>4</v>
      </c>
      <c r="I91" s="30" t="s">
        <v>44</v>
      </c>
      <c r="J91" s="30"/>
      <c r="K91" s="30">
        <f t="shared" si="1"/>
        <v>8</v>
      </c>
      <c r="L91" s="30" t="s">
        <v>336</v>
      </c>
      <c r="M91" s="393"/>
      <c r="N91" s="393"/>
      <c r="O91" s="393"/>
      <c r="P91" s="393"/>
      <c r="Q91" s="112" t="s">
        <v>233</v>
      </c>
      <c r="R91" s="53" t="s">
        <v>119</v>
      </c>
      <c r="S91" s="53" t="s">
        <v>232</v>
      </c>
      <c r="T91" s="58" t="s">
        <v>74</v>
      </c>
      <c r="U91" s="56">
        <v>42735</v>
      </c>
    </row>
    <row r="92" spans="1:21" ht="110.25" hidden="1" customHeight="1" x14ac:dyDescent="0.2">
      <c r="A92" s="391"/>
      <c r="B92" s="18"/>
      <c r="C92" s="18" t="s">
        <v>281</v>
      </c>
      <c r="D92" s="86" t="e">
        <f>+'Hoja 1. Establecim Contexto'!#REF!</f>
        <v>#REF!</v>
      </c>
      <c r="E92" s="30" t="s">
        <v>110</v>
      </c>
      <c r="F92" s="30" t="s">
        <v>349</v>
      </c>
      <c r="G92" s="30">
        <v>2</v>
      </c>
      <c r="H92" s="30">
        <v>3</v>
      </c>
      <c r="I92" s="30" t="s">
        <v>72</v>
      </c>
      <c r="J92" s="30"/>
      <c r="K92" s="30">
        <f t="shared" si="1"/>
        <v>6</v>
      </c>
      <c r="L92" s="30" t="s">
        <v>337</v>
      </c>
      <c r="M92" s="14" t="s">
        <v>229</v>
      </c>
      <c r="N92" s="14" t="s">
        <v>234</v>
      </c>
      <c r="O92" s="14" t="s">
        <v>230</v>
      </c>
      <c r="P92" s="14" t="s">
        <v>231</v>
      </c>
      <c r="Q92" s="95"/>
      <c r="R92" s="53"/>
      <c r="S92" s="53"/>
      <c r="T92" s="58"/>
      <c r="U92" s="56"/>
    </row>
    <row r="93" spans="1:21" ht="56.25" hidden="1" customHeight="1" x14ac:dyDescent="0.2">
      <c r="A93" s="423" t="s">
        <v>37</v>
      </c>
      <c r="B93" s="23" t="s">
        <v>260</v>
      </c>
      <c r="C93" s="23"/>
      <c r="D93" s="80" t="e">
        <f>+'Hoja 1. Establecim Contexto'!#REF!</f>
        <v>#REF!</v>
      </c>
      <c r="E93" s="28" t="s">
        <v>83</v>
      </c>
      <c r="F93" s="28" t="s">
        <v>348</v>
      </c>
      <c r="G93" s="28">
        <v>2</v>
      </c>
      <c r="H93" s="28">
        <v>3</v>
      </c>
      <c r="I93" s="28" t="s">
        <v>334</v>
      </c>
      <c r="J93" s="28"/>
      <c r="K93" s="28">
        <f t="shared" si="1"/>
        <v>6</v>
      </c>
      <c r="L93" s="28" t="s">
        <v>337</v>
      </c>
      <c r="M93" s="423" t="s">
        <v>83</v>
      </c>
      <c r="N93" s="423" t="s">
        <v>133</v>
      </c>
      <c r="O93" s="423" t="s">
        <v>84</v>
      </c>
      <c r="P93" s="423" t="s">
        <v>85</v>
      </c>
      <c r="Q93" s="104" t="s">
        <v>102</v>
      </c>
      <c r="R93" s="47" t="s">
        <v>86</v>
      </c>
      <c r="S93" s="47" t="s">
        <v>122</v>
      </c>
      <c r="T93" s="52" t="s">
        <v>123</v>
      </c>
      <c r="U93" s="54">
        <v>42735</v>
      </c>
    </row>
    <row r="94" spans="1:21" ht="49.5" hidden="1" customHeight="1" x14ac:dyDescent="0.2">
      <c r="A94" s="424"/>
      <c r="B94" s="23"/>
      <c r="C94" s="23" t="s">
        <v>256</v>
      </c>
      <c r="D94" s="80" t="e">
        <f>+'Hoja 1. Establecim Contexto'!#REF!</f>
        <v>#REF!</v>
      </c>
      <c r="E94" s="28" t="s">
        <v>325</v>
      </c>
      <c r="F94" s="28" t="s">
        <v>349</v>
      </c>
      <c r="G94" s="28">
        <v>3</v>
      </c>
      <c r="H94" s="28">
        <v>4</v>
      </c>
      <c r="I94" s="28" t="s">
        <v>335</v>
      </c>
      <c r="J94" s="28"/>
      <c r="K94" s="28">
        <f t="shared" si="1"/>
        <v>12</v>
      </c>
      <c r="L94" s="28" t="s">
        <v>338</v>
      </c>
      <c r="M94" s="424"/>
      <c r="N94" s="424"/>
      <c r="O94" s="424"/>
      <c r="P94" s="424"/>
      <c r="Q94" s="104" t="s">
        <v>134</v>
      </c>
      <c r="R94" s="47" t="s">
        <v>86</v>
      </c>
      <c r="S94" s="47" t="s">
        <v>135</v>
      </c>
      <c r="T94" s="47" t="s">
        <v>136</v>
      </c>
      <c r="U94" s="54">
        <v>42735</v>
      </c>
    </row>
    <row r="95" spans="1:21" s="122" customFormat="1" ht="49.5" customHeight="1" x14ac:dyDescent="0.2">
      <c r="A95" s="424"/>
      <c r="B95" s="113"/>
      <c r="C95" s="113"/>
      <c r="D95" s="130" t="s">
        <v>367</v>
      </c>
      <c r="E95" s="115" t="s">
        <v>368</v>
      </c>
      <c r="F95" s="115" t="s">
        <v>347</v>
      </c>
      <c r="G95" s="115">
        <v>1</v>
      </c>
      <c r="H95" s="115">
        <v>4</v>
      </c>
      <c r="I95" s="115" t="s">
        <v>339</v>
      </c>
      <c r="J95" s="115" t="s">
        <v>339</v>
      </c>
      <c r="K95" s="115">
        <f>+H95*G95</f>
        <v>4</v>
      </c>
      <c r="L95" s="115" t="s">
        <v>222</v>
      </c>
      <c r="M95" s="424"/>
      <c r="N95" s="424"/>
      <c r="O95" s="424"/>
      <c r="P95" s="424"/>
      <c r="Q95" s="117"/>
      <c r="R95" s="117"/>
      <c r="S95" s="117"/>
      <c r="T95" s="126"/>
    </row>
    <row r="96" spans="1:21" s="122" customFormat="1" ht="49.5" customHeight="1" x14ac:dyDescent="0.2">
      <c r="A96" s="424"/>
      <c r="B96" s="113"/>
      <c r="C96" s="113"/>
      <c r="D96" s="130" t="s">
        <v>369</v>
      </c>
      <c r="E96" s="115" t="s">
        <v>368</v>
      </c>
      <c r="F96" s="115" t="s">
        <v>347</v>
      </c>
      <c r="G96" s="115">
        <v>1</v>
      </c>
      <c r="H96" s="115">
        <v>4</v>
      </c>
      <c r="I96" s="115" t="s">
        <v>339</v>
      </c>
      <c r="J96" s="115" t="s">
        <v>339</v>
      </c>
      <c r="K96" s="115">
        <f>+H96*G96</f>
        <v>4</v>
      </c>
      <c r="L96" s="115" t="s">
        <v>222</v>
      </c>
      <c r="M96" s="424"/>
      <c r="N96" s="424"/>
      <c r="O96" s="424"/>
      <c r="P96" s="424"/>
      <c r="Q96" s="117"/>
      <c r="R96" s="117"/>
      <c r="S96" s="117"/>
      <c r="T96" s="126"/>
    </row>
    <row r="97" spans="1:21" ht="90.75" hidden="1" customHeight="1" x14ac:dyDescent="0.2">
      <c r="A97" s="424"/>
      <c r="B97" s="23"/>
      <c r="C97" s="23" t="s">
        <v>294</v>
      </c>
      <c r="D97" s="79" t="e">
        <f>+'Hoja 1. Establecim Contexto'!#REF!</f>
        <v>#REF!</v>
      </c>
      <c r="E97" s="28" t="s">
        <v>83</v>
      </c>
      <c r="F97" s="28" t="s">
        <v>348</v>
      </c>
      <c r="G97" s="28">
        <v>2</v>
      </c>
      <c r="H97" s="28">
        <v>3</v>
      </c>
      <c r="I97" s="28" t="s">
        <v>334</v>
      </c>
      <c r="J97" s="28"/>
      <c r="K97" s="28">
        <f t="shared" si="1"/>
        <v>6</v>
      </c>
      <c r="L97" s="28" t="s">
        <v>337</v>
      </c>
      <c r="M97" s="424"/>
      <c r="N97" s="424"/>
      <c r="O97" s="424"/>
      <c r="P97" s="424"/>
      <c r="Q97" s="93"/>
      <c r="R97" s="47"/>
      <c r="S97" s="47"/>
      <c r="T97" s="47"/>
      <c r="U97" s="54"/>
    </row>
    <row r="98" spans="1:21" ht="51" hidden="1" customHeight="1" x14ac:dyDescent="0.2">
      <c r="A98" s="424"/>
      <c r="B98" s="23"/>
      <c r="C98" s="23" t="s">
        <v>257</v>
      </c>
      <c r="D98" s="81" t="e">
        <f>+'Hoja 1. Establecim Contexto'!#REF!</f>
        <v>#REF!</v>
      </c>
      <c r="E98" s="28" t="s">
        <v>327</v>
      </c>
      <c r="F98" s="28" t="s">
        <v>349</v>
      </c>
      <c r="G98" s="28">
        <v>2</v>
      </c>
      <c r="H98" s="28">
        <v>4</v>
      </c>
      <c r="I98" s="28" t="s">
        <v>334</v>
      </c>
      <c r="J98" s="28"/>
      <c r="K98" s="28">
        <f t="shared" si="1"/>
        <v>8</v>
      </c>
      <c r="L98" s="28" t="s">
        <v>336</v>
      </c>
      <c r="M98" s="424"/>
      <c r="N98" s="424"/>
      <c r="O98" s="424"/>
      <c r="P98" s="424"/>
      <c r="Q98" s="105" t="s">
        <v>132</v>
      </c>
      <c r="R98" s="47" t="s">
        <v>86</v>
      </c>
      <c r="S98" s="47" t="s">
        <v>227</v>
      </c>
      <c r="T98" s="52" t="s">
        <v>228</v>
      </c>
      <c r="U98" s="54">
        <v>42735</v>
      </c>
    </row>
    <row r="99" spans="1:21" ht="87.75" hidden="1" customHeight="1" x14ac:dyDescent="0.2">
      <c r="A99" s="424"/>
      <c r="B99" s="23"/>
      <c r="C99" s="23" t="s">
        <v>257</v>
      </c>
      <c r="D99" s="85" t="e">
        <f>+'Hoja 1. Establecim Contexto'!#REF!</f>
        <v>#REF!</v>
      </c>
      <c r="E99" s="28" t="s">
        <v>110</v>
      </c>
      <c r="F99" s="28" t="s">
        <v>349</v>
      </c>
      <c r="G99" s="28">
        <v>2</v>
      </c>
      <c r="H99" s="28">
        <v>3</v>
      </c>
      <c r="I99" s="28" t="s">
        <v>72</v>
      </c>
      <c r="J99" s="28"/>
      <c r="K99" s="28">
        <f t="shared" si="1"/>
        <v>6</v>
      </c>
      <c r="L99" s="28" t="s">
        <v>337</v>
      </c>
      <c r="M99" s="424"/>
      <c r="N99" s="424"/>
      <c r="O99" s="424"/>
      <c r="P99" s="424"/>
      <c r="Q99" s="108" t="s">
        <v>87</v>
      </c>
      <c r="R99" s="47" t="s">
        <v>86</v>
      </c>
      <c r="S99" s="47" t="s">
        <v>88</v>
      </c>
      <c r="T99" s="52" t="s">
        <v>74</v>
      </c>
      <c r="U99" s="54">
        <v>42735</v>
      </c>
    </row>
    <row r="100" spans="1:21" ht="63.75" hidden="1" customHeight="1" x14ac:dyDescent="0.2">
      <c r="A100" s="424"/>
      <c r="B100" s="23"/>
      <c r="C100" s="23" t="s">
        <v>257</v>
      </c>
      <c r="D100" s="85" t="e">
        <f>+'Hoja 1. Establecim Contexto'!#REF!</f>
        <v>#REF!</v>
      </c>
      <c r="E100" s="28" t="s">
        <v>324</v>
      </c>
      <c r="F100" s="28" t="s">
        <v>349</v>
      </c>
      <c r="G100" s="28">
        <v>2</v>
      </c>
      <c r="H100" s="28">
        <v>3</v>
      </c>
      <c r="I100" s="28" t="s">
        <v>44</v>
      </c>
      <c r="J100" s="28"/>
      <c r="K100" s="28">
        <f t="shared" si="1"/>
        <v>6</v>
      </c>
      <c r="L100" s="28" t="s">
        <v>337</v>
      </c>
      <c r="M100" s="424"/>
      <c r="N100" s="424"/>
      <c r="O100" s="424"/>
      <c r="P100" s="424"/>
      <c r="Q100" s="93"/>
      <c r="R100" s="47"/>
      <c r="S100" s="47"/>
      <c r="T100" s="52"/>
      <c r="U100" s="54"/>
    </row>
    <row r="101" spans="1:21" s="8" customFormat="1" ht="57" hidden="1" customHeight="1" x14ac:dyDescent="0.2">
      <c r="A101" s="424"/>
      <c r="B101" s="23"/>
      <c r="C101" s="23" t="s">
        <v>256</v>
      </c>
      <c r="D101" s="85" t="e">
        <f>+'Hoja 1. Establecim Contexto'!#REF!</f>
        <v>#REF!</v>
      </c>
      <c r="E101" s="28" t="s">
        <v>83</v>
      </c>
      <c r="F101" s="28" t="s">
        <v>348</v>
      </c>
      <c r="G101" s="28">
        <v>2</v>
      </c>
      <c r="H101" s="28">
        <v>2</v>
      </c>
      <c r="I101" s="28" t="s">
        <v>334</v>
      </c>
      <c r="J101" s="28"/>
      <c r="K101" s="28">
        <f t="shared" si="1"/>
        <v>4</v>
      </c>
      <c r="L101" s="28" t="s">
        <v>222</v>
      </c>
      <c r="M101" s="424"/>
      <c r="N101" s="424"/>
      <c r="O101" s="424"/>
      <c r="P101" s="424"/>
      <c r="Q101" s="28" t="s">
        <v>235</v>
      </c>
      <c r="R101" s="47" t="s">
        <v>86</v>
      </c>
      <c r="S101" s="47" t="s">
        <v>100</v>
      </c>
      <c r="T101" s="52" t="s">
        <v>101</v>
      </c>
      <c r="U101" s="54">
        <v>42735</v>
      </c>
    </row>
    <row r="102" spans="1:21" s="8" customFormat="1" ht="45" hidden="1" customHeight="1" x14ac:dyDescent="0.2">
      <c r="A102" s="425"/>
      <c r="B102" s="23"/>
      <c r="C102" s="23" t="s">
        <v>257</v>
      </c>
      <c r="D102" s="81" t="e">
        <f>+'Hoja 1. Establecim Contexto'!#REF!</f>
        <v>#REF!</v>
      </c>
      <c r="E102" s="28" t="s">
        <v>326</v>
      </c>
      <c r="F102" s="28" t="s">
        <v>349</v>
      </c>
      <c r="G102" s="28">
        <v>2</v>
      </c>
      <c r="H102" s="28">
        <v>3</v>
      </c>
      <c r="I102" s="28" t="s">
        <v>44</v>
      </c>
      <c r="J102" s="28"/>
      <c r="K102" s="28">
        <f t="shared" si="1"/>
        <v>6</v>
      </c>
      <c r="L102" s="28" t="s">
        <v>337</v>
      </c>
      <c r="M102" s="425"/>
      <c r="N102" s="425"/>
      <c r="O102" s="425"/>
      <c r="P102" s="425"/>
      <c r="Q102" s="93"/>
      <c r="R102" s="47"/>
      <c r="S102" s="47"/>
      <c r="T102" s="52"/>
      <c r="U102" s="54"/>
    </row>
    <row r="103" spans="1:21" s="8" customFormat="1" ht="12.75" customHeight="1" x14ac:dyDescent="0.2">
      <c r="B103" s="19"/>
      <c r="C103" s="19"/>
      <c r="D103" s="87"/>
      <c r="E103" s="31"/>
      <c r="F103" s="31"/>
      <c r="G103" s="1"/>
      <c r="H103" s="1"/>
      <c r="I103" s="1"/>
      <c r="J103" s="1"/>
      <c r="K103" s="1"/>
      <c r="L103" s="1"/>
      <c r="Q103" s="88"/>
      <c r="R103" s="1"/>
      <c r="S103" s="1"/>
      <c r="T103" s="1"/>
      <c r="U103" s="1"/>
    </row>
    <row r="104" spans="1:21" s="8" customFormat="1" x14ac:dyDescent="0.2">
      <c r="B104" s="19"/>
      <c r="C104" s="19"/>
      <c r="D104" s="87"/>
      <c r="E104" s="31"/>
      <c r="F104" s="31"/>
      <c r="G104" s="1"/>
      <c r="H104" s="1"/>
      <c r="I104" s="1"/>
      <c r="J104" s="1"/>
      <c r="K104" s="1"/>
      <c r="L104" s="1"/>
      <c r="Q104" s="88"/>
      <c r="R104" s="1"/>
      <c r="S104" s="1"/>
      <c r="T104" s="1"/>
      <c r="U104" s="1"/>
    </row>
    <row r="105" spans="1:21" s="8" customFormat="1" x14ac:dyDescent="0.2">
      <c r="B105" s="19"/>
      <c r="C105" s="19"/>
      <c r="D105" s="87"/>
      <c r="E105" s="31"/>
      <c r="F105" s="31"/>
      <c r="G105" s="1"/>
      <c r="H105" s="1"/>
      <c r="I105" s="1"/>
      <c r="J105" s="1"/>
      <c r="K105" s="1"/>
      <c r="L105" s="1"/>
      <c r="Q105" s="88"/>
      <c r="R105" s="1"/>
      <c r="S105" s="1"/>
      <c r="T105" s="1"/>
      <c r="U105" s="1"/>
    </row>
    <row r="106" spans="1:21" s="8" customFormat="1" ht="12.75" customHeight="1" x14ac:dyDescent="0.2">
      <c r="B106" s="19"/>
      <c r="C106" s="19"/>
      <c r="D106" s="87"/>
      <c r="E106" s="31"/>
      <c r="F106" s="31"/>
      <c r="G106" s="1"/>
      <c r="H106" s="1"/>
      <c r="I106" s="1"/>
      <c r="J106" s="1"/>
      <c r="K106" s="1"/>
      <c r="L106" s="1"/>
      <c r="Q106" s="88"/>
      <c r="R106" s="1"/>
      <c r="S106" s="1"/>
      <c r="T106" s="1"/>
      <c r="U106" s="1"/>
    </row>
    <row r="107" spans="1:21" s="8" customFormat="1" x14ac:dyDescent="0.2">
      <c r="B107" s="19"/>
      <c r="C107" s="19"/>
      <c r="D107" s="87"/>
      <c r="E107" s="31"/>
      <c r="F107" s="31"/>
      <c r="G107" s="1"/>
      <c r="H107" s="1"/>
      <c r="I107" s="1"/>
      <c r="J107" s="1"/>
      <c r="K107" s="1"/>
      <c r="L107" s="1"/>
      <c r="Q107" s="88"/>
      <c r="R107" s="1"/>
      <c r="S107" s="1"/>
      <c r="T107" s="1"/>
      <c r="U107" s="1"/>
    </row>
    <row r="108" spans="1:21" s="8" customFormat="1" ht="12.75" customHeight="1" x14ac:dyDescent="0.2">
      <c r="B108" s="19"/>
      <c r="C108" s="19"/>
      <c r="D108" s="87"/>
      <c r="E108" s="31"/>
      <c r="F108" s="31"/>
      <c r="G108" s="1"/>
      <c r="H108" s="1"/>
      <c r="I108" s="1"/>
      <c r="J108" s="1"/>
      <c r="K108" s="1"/>
      <c r="L108" s="1"/>
      <c r="Q108" s="88"/>
      <c r="R108" s="1"/>
      <c r="S108" s="1"/>
      <c r="T108" s="1"/>
      <c r="U108" s="1"/>
    </row>
    <row r="109" spans="1:21" s="8" customFormat="1" x14ac:dyDescent="0.2">
      <c r="B109" s="19"/>
      <c r="C109" s="19"/>
      <c r="D109" s="87"/>
      <c r="E109" s="31"/>
      <c r="F109" s="31"/>
      <c r="G109" s="1"/>
      <c r="H109" s="1"/>
      <c r="I109" s="1"/>
      <c r="J109" s="1"/>
      <c r="K109" s="1"/>
      <c r="L109" s="1"/>
      <c r="Q109" s="88"/>
      <c r="R109" s="1"/>
      <c r="S109" s="1"/>
      <c r="T109" s="1"/>
      <c r="U109" s="1"/>
    </row>
    <row r="110" spans="1:21" s="8" customFormat="1" ht="12.75" customHeight="1" x14ac:dyDescent="0.2">
      <c r="B110" s="19"/>
      <c r="C110" s="19"/>
      <c r="D110" s="87"/>
      <c r="E110" s="31"/>
      <c r="F110" s="31"/>
      <c r="G110" s="1"/>
      <c r="H110" s="1"/>
      <c r="I110" s="1"/>
      <c r="J110" s="1"/>
      <c r="K110" s="1"/>
      <c r="L110" s="1"/>
      <c r="Q110" s="88"/>
      <c r="R110" s="1"/>
      <c r="S110" s="1"/>
      <c r="T110" s="1"/>
      <c r="U110" s="1"/>
    </row>
    <row r="111" spans="1:21" s="8" customFormat="1" x14ac:dyDescent="0.2">
      <c r="B111" s="19"/>
      <c r="C111" s="19"/>
      <c r="D111" s="87"/>
      <c r="E111" s="31"/>
      <c r="F111" s="31"/>
      <c r="G111" s="1"/>
      <c r="H111" s="1"/>
      <c r="I111" s="1"/>
      <c r="J111" s="1"/>
      <c r="K111" s="1"/>
      <c r="L111" s="1"/>
      <c r="Q111" s="88"/>
      <c r="R111" s="1"/>
      <c r="S111" s="1"/>
      <c r="T111" s="1"/>
      <c r="U111" s="1"/>
    </row>
    <row r="112" spans="1:21" s="8" customFormat="1" x14ac:dyDescent="0.2">
      <c r="B112" s="19"/>
      <c r="C112" s="19"/>
      <c r="D112" s="87"/>
      <c r="E112" s="31"/>
      <c r="F112" s="31"/>
      <c r="G112" s="1"/>
      <c r="H112" s="1"/>
      <c r="I112" s="1"/>
      <c r="J112" s="1"/>
      <c r="K112" s="1"/>
      <c r="L112" s="1"/>
      <c r="Q112" s="88"/>
      <c r="R112" s="1"/>
      <c r="S112" s="1"/>
      <c r="T112" s="1"/>
      <c r="U112" s="1"/>
    </row>
    <row r="113" spans="2:21" s="8" customFormat="1" ht="12.75" customHeight="1" x14ac:dyDescent="0.2">
      <c r="B113" s="19"/>
      <c r="C113" s="19"/>
      <c r="D113" s="87"/>
      <c r="E113" s="31"/>
      <c r="F113" s="31"/>
      <c r="G113" s="1"/>
      <c r="H113" s="1"/>
      <c r="I113" s="1"/>
      <c r="J113" s="1"/>
      <c r="K113" s="1"/>
      <c r="L113" s="1"/>
      <c r="Q113" s="88"/>
      <c r="R113" s="1"/>
      <c r="S113" s="1"/>
      <c r="T113" s="1"/>
      <c r="U113" s="1"/>
    </row>
    <row r="114" spans="2:21" s="8" customFormat="1" x14ac:dyDescent="0.2">
      <c r="B114" s="19"/>
      <c r="C114" s="19"/>
      <c r="D114" s="87"/>
      <c r="E114" s="31"/>
      <c r="F114" s="31"/>
      <c r="G114" s="1"/>
      <c r="H114" s="1"/>
      <c r="I114" s="1"/>
      <c r="J114" s="1"/>
      <c r="K114" s="1"/>
      <c r="L114" s="1"/>
      <c r="Q114" s="88"/>
      <c r="R114" s="1"/>
      <c r="S114" s="1"/>
      <c r="T114" s="1"/>
      <c r="U114" s="1"/>
    </row>
    <row r="115" spans="2:21" s="8" customFormat="1" x14ac:dyDescent="0.2">
      <c r="B115" s="19"/>
      <c r="C115" s="19"/>
      <c r="D115" s="87"/>
      <c r="E115" s="31"/>
      <c r="F115" s="31"/>
      <c r="G115" s="1"/>
      <c r="H115" s="1"/>
      <c r="I115" s="1"/>
      <c r="J115" s="1"/>
      <c r="K115" s="1"/>
      <c r="L115" s="1"/>
      <c r="Q115" s="88"/>
      <c r="R115" s="1"/>
      <c r="S115" s="1"/>
      <c r="T115" s="1"/>
      <c r="U115" s="1"/>
    </row>
    <row r="116" spans="2:21" s="8" customFormat="1" ht="12.75" customHeight="1" x14ac:dyDescent="0.2">
      <c r="B116" s="19"/>
      <c r="C116" s="19"/>
      <c r="D116" s="87"/>
      <c r="E116" s="31"/>
      <c r="F116" s="31"/>
      <c r="G116" s="1"/>
      <c r="H116" s="1"/>
      <c r="I116" s="1"/>
      <c r="J116" s="1"/>
      <c r="K116" s="1"/>
      <c r="L116" s="1"/>
      <c r="Q116" s="88"/>
      <c r="R116" s="1"/>
      <c r="S116" s="1"/>
      <c r="T116" s="1"/>
      <c r="U116" s="1"/>
    </row>
    <row r="117" spans="2:21" s="8" customFormat="1" x14ac:dyDescent="0.2">
      <c r="B117" s="19"/>
      <c r="C117" s="19"/>
      <c r="D117" s="87"/>
      <c r="E117" s="31"/>
      <c r="F117" s="31"/>
      <c r="G117" s="1"/>
      <c r="H117" s="1"/>
      <c r="I117" s="1"/>
      <c r="J117" s="1"/>
      <c r="K117" s="1"/>
      <c r="L117" s="1"/>
      <c r="Q117" s="88"/>
      <c r="R117" s="1"/>
      <c r="S117" s="1"/>
      <c r="T117" s="1"/>
      <c r="U117" s="1"/>
    </row>
    <row r="118" spans="2:21" s="8" customFormat="1" x14ac:dyDescent="0.2">
      <c r="B118" s="19"/>
      <c r="C118" s="19"/>
      <c r="D118" s="87"/>
      <c r="E118" s="31"/>
      <c r="F118" s="31"/>
      <c r="G118" s="1"/>
      <c r="H118" s="1"/>
      <c r="I118" s="1"/>
      <c r="J118" s="1"/>
      <c r="K118" s="1"/>
      <c r="L118" s="1"/>
      <c r="Q118" s="88"/>
      <c r="R118" s="1"/>
      <c r="S118" s="1"/>
      <c r="T118" s="1"/>
      <c r="U118" s="1"/>
    </row>
    <row r="119" spans="2:21" s="8" customFormat="1" x14ac:dyDescent="0.2">
      <c r="B119" s="19"/>
      <c r="C119" s="19"/>
      <c r="D119" s="87"/>
      <c r="E119" s="31"/>
      <c r="F119" s="31"/>
      <c r="G119" s="1"/>
      <c r="H119" s="1"/>
      <c r="I119" s="1"/>
      <c r="J119" s="1"/>
      <c r="K119" s="1"/>
      <c r="L119" s="1"/>
      <c r="Q119" s="88"/>
      <c r="R119" s="1"/>
      <c r="S119" s="1"/>
      <c r="T119" s="1"/>
      <c r="U119" s="1"/>
    </row>
    <row r="120" spans="2:21" s="8" customFormat="1" x14ac:dyDescent="0.2">
      <c r="B120" s="19"/>
      <c r="C120" s="19"/>
      <c r="D120" s="87"/>
      <c r="E120" s="31"/>
      <c r="F120" s="31"/>
      <c r="G120" s="1"/>
      <c r="H120" s="1"/>
      <c r="I120" s="1"/>
      <c r="J120" s="1"/>
      <c r="K120" s="1"/>
      <c r="L120" s="1"/>
      <c r="Q120" s="88"/>
      <c r="R120" s="1"/>
      <c r="S120" s="1"/>
      <c r="T120" s="1"/>
      <c r="U120" s="1"/>
    </row>
    <row r="121" spans="2:21" s="8" customFormat="1" x14ac:dyDescent="0.2">
      <c r="B121" s="19"/>
      <c r="C121" s="19"/>
      <c r="D121" s="87"/>
      <c r="E121" s="31"/>
      <c r="F121" s="31"/>
      <c r="G121" s="1"/>
      <c r="H121" s="1"/>
      <c r="I121" s="1"/>
      <c r="J121" s="1"/>
      <c r="K121" s="1"/>
      <c r="L121" s="1"/>
      <c r="Q121" s="88"/>
      <c r="R121" s="1"/>
      <c r="S121" s="1"/>
      <c r="T121" s="1"/>
      <c r="U121" s="1"/>
    </row>
    <row r="122" spans="2:21" s="8" customFormat="1" x14ac:dyDescent="0.2">
      <c r="B122" s="19"/>
      <c r="C122" s="19"/>
      <c r="D122" s="87"/>
      <c r="E122" s="31"/>
      <c r="F122" s="31"/>
      <c r="G122" s="1"/>
      <c r="H122" s="1"/>
      <c r="I122" s="1"/>
      <c r="J122" s="1"/>
      <c r="K122" s="1"/>
      <c r="L122" s="1"/>
      <c r="Q122" s="88"/>
      <c r="R122" s="1"/>
      <c r="S122" s="1"/>
      <c r="T122" s="1"/>
      <c r="U122" s="1"/>
    </row>
    <row r="123" spans="2:21" s="8" customFormat="1" x14ac:dyDescent="0.2">
      <c r="B123" s="19"/>
      <c r="C123" s="19"/>
      <c r="D123" s="87"/>
      <c r="E123" s="31"/>
      <c r="F123" s="31"/>
      <c r="G123" s="1"/>
      <c r="H123" s="1"/>
      <c r="I123" s="1"/>
      <c r="J123" s="1"/>
      <c r="K123" s="1"/>
      <c r="L123" s="1"/>
      <c r="Q123" s="88"/>
      <c r="R123" s="1"/>
      <c r="S123" s="1"/>
      <c r="T123" s="1"/>
      <c r="U123" s="1"/>
    </row>
    <row r="124" spans="2:21" s="8" customFormat="1" x14ac:dyDescent="0.2">
      <c r="B124" s="19"/>
      <c r="C124" s="19"/>
      <c r="D124" s="87"/>
      <c r="E124" s="31"/>
      <c r="F124" s="31"/>
      <c r="G124" s="1"/>
      <c r="H124" s="1"/>
      <c r="I124" s="1"/>
      <c r="J124" s="1"/>
      <c r="K124" s="1"/>
      <c r="L124" s="1"/>
      <c r="Q124" s="88"/>
      <c r="R124" s="1"/>
      <c r="S124" s="1"/>
      <c r="T124" s="1"/>
      <c r="U124" s="1"/>
    </row>
    <row r="125" spans="2:21" s="8" customFormat="1" x14ac:dyDescent="0.2">
      <c r="B125" s="19"/>
      <c r="C125" s="19"/>
      <c r="D125" s="87"/>
      <c r="E125" s="31"/>
      <c r="F125" s="31"/>
      <c r="G125" s="1"/>
      <c r="H125" s="1"/>
      <c r="I125" s="1"/>
      <c r="J125" s="1"/>
      <c r="K125" s="1"/>
      <c r="L125" s="1"/>
      <c r="Q125" s="88"/>
      <c r="R125" s="1"/>
      <c r="S125" s="1"/>
      <c r="T125" s="1"/>
      <c r="U125" s="1"/>
    </row>
    <row r="126" spans="2:21" s="8" customFormat="1" x14ac:dyDescent="0.2">
      <c r="B126" s="19"/>
      <c r="C126" s="19"/>
      <c r="D126" s="87"/>
      <c r="E126" s="31"/>
      <c r="F126" s="31"/>
      <c r="G126" s="1"/>
      <c r="H126" s="1"/>
      <c r="I126" s="1"/>
      <c r="J126" s="1"/>
      <c r="K126" s="1"/>
      <c r="L126" s="1"/>
      <c r="Q126" s="88"/>
      <c r="R126" s="1"/>
      <c r="S126" s="1"/>
      <c r="T126" s="1"/>
      <c r="U126" s="1"/>
    </row>
    <row r="127" spans="2:21" s="8" customFormat="1" x14ac:dyDescent="0.2">
      <c r="B127" s="19"/>
      <c r="C127" s="19"/>
      <c r="D127" s="87"/>
      <c r="E127" s="31"/>
      <c r="F127" s="31"/>
      <c r="G127" s="1"/>
      <c r="H127" s="1"/>
      <c r="I127" s="1"/>
      <c r="J127" s="1"/>
      <c r="K127" s="1"/>
      <c r="L127" s="1"/>
      <c r="Q127" s="88"/>
      <c r="R127" s="1"/>
      <c r="S127" s="1"/>
      <c r="T127" s="1"/>
      <c r="U127" s="1"/>
    </row>
    <row r="128" spans="2:21" s="8" customFormat="1" x14ac:dyDescent="0.2">
      <c r="B128" s="19"/>
      <c r="C128" s="19"/>
      <c r="D128" s="87"/>
      <c r="E128" s="31"/>
      <c r="F128" s="31"/>
      <c r="G128" s="1"/>
      <c r="H128" s="1"/>
      <c r="I128" s="1"/>
      <c r="J128" s="1"/>
      <c r="K128" s="1"/>
      <c r="L128" s="1"/>
      <c r="Q128" s="88"/>
      <c r="R128" s="1"/>
      <c r="S128" s="1"/>
      <c r="T128" s="1"/>
      <c r="U128" s="1"/>
    </row>
    <row r="129" spans="2:21" s="8" customFormat="1" x14ac:dyDescent="0.2">
      <c r="B129" s="19"/>
      <c r="C129" s="19"/>
      <c r="D129" s="87"/>
      <c r="E129" s="31"/>
      <c r="F129" s="31"/>
      <c r="G129" s="1"/>
      <c r="H129" s="1"/>
      <c r="I129" s="1"/>
      <c r="J129" s="1"/>
      <c r="K129" s="1"/>
      <c r="L129" s="1"/>
      <c r="Q129" s="88"/>
      <c r="R129" s="1"/>
      <c r="S129" s="1"/>
      <c r="T129" s="1"/>
      <c r="U129" s="1"/>
    </row>
    <row r="130" spans="2:21" s="8" customFormat="1" x14ac:dyDescent="0.2">
      <c r="B130" s="19"/>
      <c r="C130" s="19"/>
      <c r="D130" s="87"/>
      <c r="E130" s="31"/>
      <c r="F130" s="31"/>
      <c r="G130" s="1"/>
      <c r="H130" s="1"/>
      <c r="I130" s="1"/>
      <c r="J130" s="1"/>
      <c r="K130" s="1"/>
      <c r="L130" s="1"/>
      <c r="Q130" s="88"/>
      <c r="R130" s="1"/>
      <c r="S130" s="1"/>
      <c r="T130" s="1"/>
      <c r="U130" s="1"/>
    </row>
    <row r="131" spans="2:21" s="8" customFormat="1" x14ac:dyDescent="0.2">
      <c r="B131" s="19"/>
      <c r="C131" s="19"/>
      <c r="D131" s="87"/>
      <c r="E131" s="31"/>
      <c r="F131" s="31"/>
      <c r="G131" s="1"/>
      <c r="H131" s="1"/>
      <c r="I131" s="1"/>
      <c r="J131" s="1"/>
      <c r="K131" s="1"/>
      <c r="L131" s="1"/>
      <c r="Q131" s="88"/>
      <c r="R131" s="1"/>
      <c r="S131" s="1"/>
      <c r="T131" s="1"/>
      <c r="U131" s="1"/>
    </row>
    <row r="132" spans="2:21" s="8" customFormat="1" x14ac:dyDescent="0.2">
      <c r="B132" s="19"/>
      <c r="C132" s="19"/>
      <c r="D132" s="87"/>
      <c r="E132" s="31"/>
      <c r="F132" s="31"/>
      <c r="G132" s="1"/>
      <c r="H132" s="1"/>
      <c r="I132" s="1"/>
      <c r="J132" s="1"/>
      <c r="K132" s="1"/>
      <c r="L132" s="1"/>
      <c r="Q132" s="88"/>
      <c r="R132" s="1"/>
      <c r="S132" s="1"/>
      <c r="T132" s="1"/>
      <c r="U132" s="1"/>
    </row>
    <row r="133" spans="2:21" s="8" customFormat="1" x14ac:dyDescent="0.2">
      <c r="B133" s="19"/>
      <c r="C133" s="19"/>
      <c r="D133" s="87"/>
      <c r="E133" s="31"/>
      <c r="F133" s="31"/>
      <c r="G133" s="1"/>
      <c r="H133" s="1"/>
      <c r="I133" s="1"/>
      <c r="J133" s="1"/>
      <c r="K133" s="1"/>
      <c r="L133" s="1"/>
      <c r="Q133" s="88"/>
      <c r="R133" s="1"/>
      <c r="S133" s="1"/>
      <c r="T133" s="1"/>
      <c r="U133" s="1"/>
    </row>
    <row r="134" spans="2:21" s="8" customFormat="1" x14ac:dyDescent="0.2">
      <c r="B134" s="19"/>
      <c r="C134" s="19"/>
      <c r="D134" s="87"/>
      <c r="E134" s="31"/>
      <c r="F134" s="31"/>
      <c r="G134" s="1"/>
      <c r="H134" s="1"/>
      <c r="I134" s="1"/>
      <c r="J134" s="1"/>
      <c r="K134" s="1"/>
      <c r="L134" s="1"/>
      <c r="Q134" s="88"/>
      <c r="R134" s="1"/>
      <c r="S134" s="1"/>
      <c r="T134" s="1"/>
      <c r="U134" s="1"/>
    </row>
    <row r="135" spans="2:21" s="8" customFormat="1" x14ac:dyDescent="0.2">
      <c r="B135" s="19"/>
      <c r="C135" s="19"/>
      <c r="D135" s="87"/>
      <c r="E135" s="31"/>
      <c r="F135" s="31"/>
      <c r="G135" s="1"/>
      <c r="H135" s="1"/>
      <c r="I135" s="1"/>
      <c r="J135" s="1"/>
      <c r="K135" s="1"/>
      <c r="L135" s="1"/>
      <c r="Q135" s="88"/>
      <c r="R135" s="1"/>
      <c r="S135" s="1"/>
      <c r="T135" s="1"/>
      <c r="U135" s="1"/>
    </row>
    <row r="136" spans="2:21" s="8" customFormat="1" x14ac:dyDescent="0.2">
      <c r="B136" s="19"/>
      <c r="C136" s="19"/>
      <c r="D136" s="87"/>
      <c r="E136" s="31"/>
      <c r="F136" s="31"/>
      <c r="G136" s="1"/>
      <c r="H136" s="1"/>
      <c r="I136" s="1"/>
      <c r="J136" s="1"/>
      <c r="K136" s="1"/>
      <c r="L136" s="1"/>
      <c r="Q136" s="88"/>
      <c r="R136" s="1"/>
      <c r="S136" s="1"/>
      <c r="T136" s="1"/>
      <c r="U136" s="1"/>
    </row>
    <row r="137" spans="2:21" s="8" customFormat="1" x14ac:dyDescent="0.2">
      <c r="B137" s="19"/>
      <c r="C137" s="19"/>
      <c r="D137" s="87"/>
      <c r="E137" s="31"/>
      <c r="F137" s="31"/>
      <c r="G137" s="1"/>
      <c r="H137" s="1"/>
      <c r="I137" s="1"/>
      <c r="J137" s="1"/>
      <c r="K137" s="1"/>
      <c r="L137" s="1"/>
      <c r="Q137" s="88"/>
      <c r="R137" s="1"/>
      <c r="S137" s="1"/>
      <c r="T137" s="1"/>
      <c r="U137" s="1"/>
    </row>
    <row r="138" spans="2:21" s="8" customFormat="1" x14ac:dyDescent="0.2">
      <c r="B138" s="19"/>
      <c r="C138" s="19"/>
      <c r="D138" s="87"/>
      <c r="E138" s="31"/>
      <c r="F138" s="31"/>
      <c r="G138" s="1"/>
      <c r="H138" s="1"/>
      <c r="I138" s="1"/>
      <c r="J138" s="1"/>
      <c r="K138" s="1"/>
      <c r="L138" s="1"/>
      <c r="Q138" s="88"/>
      <c r="R138" s="1"/>
      <c r="S138" s="1"/>
      <c r="T138" s="1"/>
      <c r="U138" s="1"/>
    </row>
    <row r="139" spans="2:21" s="8" customFormat="1" x14ac:dyDescent="0.2">
      <c r="B139" s="19"/>
      <c r="C139" s="19"/>
      <c r="D139" s="87"/>
      <c r="E139" s="31"/>
      <c r="F139" s="31"/>
      <c r="G139" s="1"/>
      <c r="H139" s="1"/>
      <c r="I139" s="1"/>
      <c r="J139" s="1"/>
      <c r="K139" s="1"/>
      <c r="L139" s="1"/>
      <c r="Q139" s="88"/>
      <c r="R139" s="1"/>
      <c r="S139" s="1"/>
      <c r="T139" s="1"/>
      <c r="U139" s="1"/>
    </row>
    <row r="140" spans="2:21" s="8" customFormat="1" x14ac:dyDescent="0.2">
      <c r="B140" s="19"/>
      <c r="C140" s="19"/>
      <c r="D140" s="87"/>
      <c r="E140" s="31"/>
      <c r="F140" s="31"/>
      <c r="G140" s="1"/>
      <c r="H140" s="1"/>
      <c r="I140" s="1"/>
      <c r="J140" s="1"/>
      <c r="K140" s="1"/>
      <c r="L140" s="1"/>
      <c r="Q140" s="88"/>
      <c r="R140" s="1"/>
      <c r="S140" s="1"/>
      <c r="T140" s="1"/>
      <c r="U140" s="1"/>
    </row>
    <row r="141" spans="2:21" s="8" customFormat="1" x14ac:dyDescent="0.2">
      <c r="B141" s="19"/>
      <c r="C141" s="19"/>
      <c r="D141" s="87"/>
      <c r="E141" s="31"/>
      <c r="F141" s="31"/>
      <c r="G141" s="1"/>
      <c r="H141" s="1"/>
      <c r="I141" s="1"/>
      <c r="J141" s="1"/>
      <c r="K141" s="1"/>
      <c r="L141" s="1"/>
      <c r="Q141" s="88"/>
      <c r="R141" s="1"/>
      <c r="S141" s="1"/>
      <c r="T141" s="1"/>
      <c r="U141" s="1"/>
    </row>
    <row r="142" spans="2:21" s="8" customFormat="1" x14ac:dyDescent="0.2">
      <c r="B142" s="19"/>
      <c r="C142" s="19"/>
      <c r="D142" s="87"/>
      <c r="E142" s="31"/>
      <c r="F142" s="31"/>
      <c r="G142" s="1"/>
      <c r="H142" s="1"/>
      <c r="I142" s="1"/>
      <c r="J142" s="1"/>
      <c r="K142" s="1"/>
      <c r="L142" s="1"/>
      <c r="Q142" s="88"/>
      <c r="R142" s="1"/>
      <c r="S142" s="1"/>
      <c r="T142" s="1"/>
      <c r="U142" s="1"/>
    </row>
    <row r="143" spans="2:21" s="8" customFormat="1" x14ac:dyDescent="0.2">
      <c r="B143" s="19"/>
      <c r="C143" s="19"/>
      <c r="D143" s="87"/>
      <c r="E143" s="31"/>
      <c r="F143" s="31"/>
      <c r="G143" s="1"/>
      <c r="H143" s="1"/>
      <c r="I143" s="1"/>
      <c r="J143" s="1"/>
      <c r="K143" s="1"/>
      <c r="L143" s="1"/>
      <c r="Q143" s="88"/>
      <c r="R143" s="1"/>
      <c r="S143" s="1"/>
      <c r="T143" s="1"/>
      <c r="U143" s="1"/>
    </row>
    <row r="144" spans="2:21" s="8" customFormat="1" x14ac:dyDescent="0.2">
      <c r="B144" s="19"/>
      <c r="C144" s="19"/>
      <c r="D144" s="87"/>
      <c r="E144" s="31"/>
      <c r="F144" s="31"/>
      <c r="G144" s="1"/>
      <c r="H144" s="1"/>
      <c r="I144" s="1"/>
      <c r="J144" s="1"/>
      <c r="K144" s="1"/>
      <c r="L144" s="1"/>
      <c r="Q144" s="88"/>
      <c r="R144" s="1"/>
      <c r="S144" s="1"/>
      <c r="T144" s="1"/>
      <c r="U144" s="1"/>
    </row>
    <row r="145" spans="2:21" s="8" customFormat="1" x14ac:dyDescent="0.2">
      <c r="B145" s="19"/>
      <c r="C145" s="19"/>
      <c r="D145" s="87"/>
      <c r="E145" s="31"/>
      <c r="F145" s="31"/>
      <c r="G145" s="1"/>
      <c r="H145" s="1"/>
      <c r="I145" s="1"/>
      <c r="J145" s="1"/>
      <c r="K145" s="1"/>
      <c r="L145" s="1"/>
      <c r="Q145" s="88"/>
      <c r="R145" s="1"/>
      <c r="S145" s="1"/>
      <c r="T145" s="1"/>
      <c r="U145" s="1"/>
    </row>
    <row r="146" spans="2:21" s="8" customFormat="1" x14ac:dyDescent="0.2">
      <c r="B146" s="19"/>
      <c r="C146" s="19"/>
      <c r="D146" s="87"/>
      <c r="E146" s="31"/>
      <c r="F146" s="31"/>
      <c r="G146" s="1"/>
      <c r="H146" s="1"/>
      <c r="I146" s="1"/>
      <c r="J146" s="1"/>
      <c r="K146" s="1"/>
      <c r="L146" s="1"/>
      <c r="Q146" s="88"/>
      <c r="R146" s="1"/>
      <c r="S146" s="1"/>
      <c r="T146" s="1"/>
      <c r="U146" s="1"/>
    </row>
    <row r="147" spans="2:21" s="8" customFormat="1" x14ac:dyDescent="0.2">
      <c r="B147" s="19"/>
      <c r="C147" s="19"/>
      <c r="D147" s="87"/>
      <c r="E147" s="31"/>
      <c r="F147" s="31"/>
      <c r="G147" s="1"/>
      <c r="H147" s="1"/>
      <c r="I147" s="1"/>
      <c r="J147" s="1"/>
      <c r="K147" s="1"/>
      <c r="L147" s="1"/>
      <c r="Q147" s="88"/>
      <c r="R147" s="1"/>
      <c r="S147" s="1"/>
      <c r="T147" s="1"/>
      <c r="U147" s="1"/>
    </row>
    <row r="148" spans="2:21" s="8" customFormat="1" x14ac:dyDescent="0.2">
      <c r="B148" s="19"/>
      <c r="C148" s="19"/>
      <c r="D148" s="87"/>
      <c r="E148" s="31"/>
      <c r="F148" s="31"/>
      <c r="G148" s="1"/>
      <c r="H148" s="1"/>
      <c r="I148" s="1"/>
      <c r="J148" s="1"/>
      <c r="K148" s="1"/>
      <c r="L148" s="1"/>
      <c r="Q148" s="88"/>
      <c r="R148" s="1"/>
      <c r="S148" s="1"/>
      <c r="T148" s="1"/>
      <c r="U148" s="1"/>
    </row>
    <row r="149" spans="2:21" s="8" customFormat="1" x14ac:dyDescent="0.2">
      <c r="B149" s="19"/>
      <c r="C149" s="19"/>
      <c r="D149" s="87"/>
      <c r="E149" s="31"/>
      <c r="F149" s="31"/>
      <c r="G149" s="1"/>
      <c r="H149" s="1"/>
      <c r="I149" s="1"/>
      <c r="J149" s="1"/>
      <c r="K149" s="1"/>
      <c r="L149" s="1"/>
      <c r="Q149" s="88"/>
      <c r="R149" s="1"/>
      <c r="S149" s="1"/>
      <c r="T149" s="1"/>
      <c r="U149" s="1"/>
    </row>
    <row r="150" spans="2:21" s="8" customFormat="1" x14ac:dyDescent="0.2">
      <c r="B150" s="19"/>
      <c r="C150" s="19"/>
      <c r="D150" s="87"/>
      <c r="E150" s="31"/>
      <c r="F150" s="31"/>
      <c r="G150" s="1"/>
      <c r="H150" s="1"/>
      <c r="I150" s="1"/>
      <c r="J150" s="1"/>
      <c r="K150" s="1"/>
      <c r="L150" s="1"/>
      <c r="Q150" s="88"/>
      <c r="R150" s="1"/>
      <c r="S150" s="1"/>
      <c r="T150" s="1"/>
      <c r="U150" s="1"/>
    </row>
    <row r="151" spans="2:21" s="8" customFormat="1" x14ac:dyDescent="0.2">
      <c r="B151" s="19"/>
      <c r="C151" s="19"/>
      <c r="D151" s="87"/>
      <c r="E151" s="31"/>
      <c r="F151" s="31"/>
      <c r="G151" s="1"/>
      <c r="H151" s="1"/>
      <c r="I151" s="1"/>
      <c r="J151" s="1"/>
      <c r="K151" s="1"/>
      <c r="L151" s="1"/>
      <c r="Q151" s="88"/>
      <c r="R151" s="1"/>
      <c r="S151" s="1"/>
      <c r="T151" s="1"/>
      <c r="U151" s="1"/>
    </row>
    <row r="152" spans="2:21" s="8" customFormat="1" x14ac:dyDescent="0.2">
      <c r="B152" s="19"/>
      <c r="C152" s="19"/>
      <c r="D152" s="87"/>
      <c r="E152" s="31"/>
      <c r="F152" s="31"/>
      <c r="G152" s="1"/>
      <c r="H152" s="1"/>
      <c r="I152" s="1"/>
      <c r="J152" s="1"/>
      <c r="K152" s="1"/>
      <c r="L152" s="1"/>
      <c r="Q152" s="88"/>
      <c r="R152" s="1"/>
      <c r="S152" s="1"/>
      <c r="T152" s="1"/>
      <c r="U152" s="1"/>
    </row>
    <row r="153" spans="2:21" s="8" customFormat="1" x14ac:dyDescent="0.2">
      <c r="B153" s="19"/>
      <c r="C153" s="19"/>
      <c r="D153" s="87"/>
      <c r="E153" s="31"/>
      <c r="F153" s="31"/>
      <c r="G153" s="1"/>
      <c r="H153" s="1"/>
      <c r="I153" s="1"/>
      <c r="J153" s="1"/>
      <c r="K153" s="1"/>
      <c r="L153" s="1"/>
      <c r="Q153" s="88"/>
      <c r="R153" s="1"/>
      <c r="S153" s="1"/>
      <c r="T153" s="1"/>
      <c r="U153" s="1"/>
    </row>
    <row r="154" spans="2:21" s="8" customFormat="1" x14ac:dyDescent="0.2">
      <c r="B154" s="19"/>
      <c r="C154" s="19"/>
      <c r="D154" s="87"/>
      <c r="E154" s="31"/>
      <c r="F154" s="31"/>
      <c r="G154" s="1"/>
      <c r="H154" s="1"/>
      <c r="I154" s="1"/>
      <c r="J154" s="1"/>
      <c r="K154" s="1"/>
      <c r="L154" s="1"/>
      <c r="Q154" s="88"/>
      <c r="R154" s="1"/>
      <c r="S154" s="1"/>
      <c r="T154" s="1"/>
      <c r="U154" s="1"/>
    </row>
    <row r="155" spans="2:21" s="8" customFormat="1" x14ac:dyDescent="0.2">
      <c r="B155" s="19"/>
      <c r="C155" s="19"/>
      <c r="D155" s="87"/>
      <c r="E155" s="31"/>
      <c r="F155" s="31"/>
      <c r="G155" s="1"/>
      <c r="H155" s="1"/>
      <c r="I155" s="1"/>
      <c r="J155" s="1"/>
      <c r="K155" s="1"/>
      <c r="L155" s="1"/>
      <c r="Q155" s="88"/>
      <c r="R155" s="1"/>
      <c r="S155" s="1"/>
      <c r="T155" s="1"/>
      <c r="U155" s="1"/>
    </row>
    <row r="156" spans="2:21" s="8" customFormat="1" x14ac:dyDescent="0.2">
      <c r="B156" s="19"/>
      <c r="C156" s="19"/>
      <c r="D156" s="87"/>
      <c r="E156" s="31"/>
      <c r="F156" s="31"/>
      <c r="G156" s="1"/>
      <c r="H156" s="1"/>
      <c r="I156" s="1"/>
      <c r="J156" s="1"/>
      <c r="K156" s="1"/>
      <c r="L156" s="1"/>
      <c r="Q156" s="88"/>
      <c r="R156" s="1"/>
      <c r="S156" s="1"/>
      <c r="T156" s="1"/>
      <c r="U156" s="1"/>
    </row>
    <row r="157" spans="2:21" s="8" customFormat="1" x14ac:dyDescent="0.2">
      <c r="B157" s="19"/>
      <c r="C157" s="19"/>
      <c r="D157" s="87"/>
      <c r="E157" s="31"/>
      <c r="F157" s="31"/>
      <c r="G157" s="1"/>
      <c r="H157" s="1"/>
      <c r="I157" s="1"/>
      <c r="J157" s="1"/>
      <c r="K157" s="1"/>
      <c r="L157" s="1"/>
      <c r="Q157" s="88"/>
      <c r="R157" s="1"/>
      <c r="S157" s="1"/>
      <c r="T157" s="1"/>
      <c r="U157" s="1"/>
    </row>
    <row r="158" spans="2:21" s="8" customFormat="1" x14ac:dyDescent="0.2">
      <c r="B158" s="19"/>
      <c r="C158" s="19"/>
      <c r="D158" s="87"/>
      <c r="E158" s="31"/>
      <c r="F158" s="31"/>
      <c r="G158" s="1"/>
      <c r="H158" s="1"/>
      <c r="I158" s="1"/>
      <c r="J158" s="1"/>
      <c r="K158" s="1"/>
      <c r="L158" s="1"/>
      <c r="Q158" s="88"/>
      <c r="R158" s="1"/>
      <c r="S158" s="1"/>
      <c r="T158" s="1"/>
      <c r="U158" s="1"/>
    </row>
    <row r="159" spans="2:21" s="8" customFormat="1" x14ac:dyDescent="0.2">
      <c r="B159" s="19"/>
      <c r="C159" s="19"/>
      <c r="D159" s="87"/>
      <c r="E159" s="31"/>
      <c r="F159" s="31"/>
      <c r="G159" s="1"/>
      <c r="H159" s="1"/>
      <c r="I159" s="1"/>
      <c r="J159" s="1"/>
      <c r="K159" s="1"/>
      <c r="L159" s="1"/>
      <c r="Q159" s="88"/>
      <c r="R159" s="1"/>
      <c r="S159" s="1"/>
      <c r="T159" s="1"/>
      <c r="U159" s="1"/>
    </row>
    <row r="160" spans="2:21" s="8" customFormat="1" x14ac:dyDescent="0.2">
      <c r="B160" s="19"/>
      <c r="C160" s="19"/>
      <c r="D160" s="87"/>
      <c r="E160" s="31"/>
      <c r="F160" s="31"/>
      <c r="G160" s="1"/>
      <c r="H160" s="1"/>
      <c r="I160" s="1"/>
      <c r="J160" s="1"/>
      <c r="K160" s="1"/>
      <c r="L160" s="1"/>
      <c r="Q160" s="88"/>
      <c r="R160" s="1"/>
      <c r="S160" s="1"/>
      <c r="T160" s="1"/>
      <c r="U160" s="1"/>
    </row>
    <row r="161" spans="2:21" s="8" customFormat="1" x14ac:dyDescent="0.2">
      <c r="B161" s="19"/>
      <c r="C161" s="19"/>
      <c r="D161" s="87"/>
      <c r="E161" s="31"/>
      <c r="F161" s="31"/>
      <c r="G161" s="1"/>
      <c r="H161" s="1"/>
      <c r="I161" s="1"/>
      <c r="J161" s="1"/>
      <c r="K161" s="1"/>
      <c r="L161" s="1"/>
      <c r="Q161" s="88"/>
      <c r="R161" s="1"/>
      <c r="S161" s="1"/>
      <c r="T161" s="1"/>
      <c r="U161" s="1"/>
    </row>
    <row r="162" spans="2:21" s="8" customFormat="1" x14ac:dyDescent="0.2">
      <c r="B162" s="19"/>
      <c r="C162" s="19"/>
      <c r="D162" s="87"/>
      <c r="E162" s="31"/>
      <c r="F162" s="31"/>
      <c r="G162" s="1"/>
      <c r="H162" s="1"/>
      <c r="I162" s="1"/>
      <c r="J162" s="1"/>
      <c r="K162" s="1"/>
      <c r="L162" s="1"/>
      <c r="Q162" s="88"/>
      <c r="R162" s="1"/>
      <c r="S162" s="1"/>
      <c r="T162" s="1"/>
      <c r="U162" s="1"/>
    </row>
    <row r="163" spans="2:21" s="8" customFormat="1" x14ac:dyDescent="0.2">
      <c r="B163" s="19"/>
      <c r="C163" s="19"/>
      <c r="D163" s="87"/>
      <c r="E163" s="31"/>
      <c r="F163" s="31"/>
      <c r="G163" s="1"/>
      <c r="H163" s="1"/>
      <c r="I163" s="1"/>
      <c r="J163" s="1"/>
      <c r="K163" s="1"/>
      <c r="L163" s="1"/>
      <c r="Q163" s="88"/>
      <c r="R163" s="1"/>
      <c r="S163" s="1"/>
      <c r="T163" s="1"/>
      <c r="U163" s="1"/>
    </row>
    <row r="164" spans="2:21" s="8" customFormat="1" x14ac:dyDescent="0.2">
      <c r="B164" s="19"/>
      <c r="C164" s="19"/>
      <c r="D164" s="87"/>
      <c r="E164" s="31"/>
      <c r="F164" s="31"/>
      <c r="G164" s="1"/>
      <c r="H164" s="1"/>
      <c r="I164" s="1"/>
      <c r="J164" s="1"/>
      <c r="K164" s="1"/>
      <c r="L164" s="1"/>
      <c r="Q164" s="88"/>
      <c r="R164" s="1"/>
      <c r="S164" s="1"/>
      <c r="T164" s="1"/>
      <c r="U164" s="1"/>
    </row>
    <row r="165" spans="2:21" s="8" customFormat="1" x14ac:dyDescent="0.2">
      <c r="B165" s="19"/>
      <c r="C165" s="19"/>
      <c r="D165" s="87"/>
      <c r="E165" s="31"/>
      <c r="F165" s="31"/>
      <c r="G165" s="1"/>
      <c r="H165" s="1"/>
      <c r="I165" s="1"/>
      <c r="J165" s="1"/>
      <c r="K165" s="1"/>
      <c r="L165" s="1"/>
      <c r="Q165" s="88"/>
      <c r="R165" s="1"/>
      <c r="S165" s="1"/>
      <c r="T165" s="1"/>
      <c r="U165" s="1"/>
    </row>
    <row r="166" spans="2:21" s="8" customFormat="1" x14ac:dyDescent="0.2">
      <c r="B166" s="19"/>
      <c r="C166" s="19"/>
      <c r="D166" s="87"/>
      <c r="E166" s="31"/>
      <c r="F166" s="31"/>
      <c r="G166" s="1"/>
      <c r="H166" s="1"/>
      <c r="I166" s="1"/>
      <c r="J166" s="1"/>
      <c r="K166" s="1"/>
      <c r="L166" s="1"/>
      <c r="Q166" s="88"/>
      <c r="R166" s="1"/>
      <c r="S166" s="1"/>
      <c r="T166" s="1"/>
      <c r="U166" s="1"/>
    </row>
    <row r="167" spans="2:21" s="8" customFormat="1" x14ac:dyDescent="0.2">
      <c r="B167" s="19"/>
      <c r="C167" s="19"/>
      <c r="D167" s="87"/>
      <c r="E167" s="31"/>
      <c r="F167" s="31"/>
      <c r="G167" s="1"/>
      <c r="H167" s="1"/>
      <c r="I167" s="1"/>
      <c r="J167" s="1"/>
      <c r="K167" s="1"/>
      <c r="L167" s="1"/>
      <c r="Q167" s="88"/>
      <c r="R167" s="1"/>
      <c r="S167" s="1"/>
      <c r="T167" s="1"/>
      <c r="U167" s="1"/>
    </row>
    <row r="168" spans="2:21" s="8" customFormat="1" x14ac:dyDescent="0.2">
      <c r="B168" s="19"/>
      <c r="C168" s="19"/>
      <c r="D168" s="87"/>
      <c r="E168" s="31"/>
      <c r="F168" s="31"/>
      <c r="G168" s="1"/>
      <c r="H168" s="1"/>
      <c r="I168" s="1"/>
      <c r="J168" s="1"/>
      <c r="K168" s="1"/>
      <c r="L168" s="1"/>
      <c r="Q168" s="88"/>
      <c r="R168" s="1"/>
      <c r="S168" s="1"/>
      <c r="T168" s="1"/>
      <c r="U168" s="1"/>
    </row>
    <row r="169" spans="2:21" s="8" customFormat="1" x14ac:dyDescent="0.2">
      <c r="B169" s="19"/>
      <c r="C169" s="19"/>
      <c r="D169" s="87"/>
      <c r="E169" s="31"/>
      <c r="F169" s="31"/>
      <c r="G169" s="1"/>
      <c r="H169" s="1"/>
      <c r="I169" s="1"/>
      <c r="J169" s="1"/>
      <c r="K169" s="1"/>
      <c r="L169" s="1"/>
      <c r="Q169" s="88"/>
      <c r="R169" s="1"/>
      <c r="S169" s="1"/>
      <c r="T169" s="1"/>
      <c r="U169" s="1"/>
    </row>
    <row r="170" spans="2:21" s="8" customFormat="1" x14ac:dyDescent="0.2">
      <c r="B170" s="19"/>
      <c r="C170" s="19"/>
      <c r="D170" s="87"/>
      <c r="E170" s="31"/>
      <c r="F170" s="31"/>
      <c r="G170" s="1"/>
      <c r="H170" s="1"/>
      <c r="I170" s="1"/>
      <c r="J170" s="1"/>
      <c r="K170" s="1"/>
      <c r="L170" s="1"/>
      <c r="Q170" s="88"/>
      <c r="R170" s="1"/>
      <c r="S170" s="1"/>
      <c r="T170" s="1"/>
      <c r="U170" s="1"/>
    </row>
    <row r="171" spans="2:21" s="8" customFormat="1" x14ac:dyDescent="0.2">
      <c r="B171" s="19"/>
      <c r="C171" s="19"/>
      <c r="D171" s="87"/>
      <c r="E171" s="31"/>
      <c r="F171" s="31"/>
      <c r="G171" s="1"/>
      <c r="H171" s="1"/>
      <c r="I171" s="1"/>
      <c r="J171" s="1"/>
      <c r="K171" s="1"/>
      <c r="L171" s="1"/>
      <c r="Q171" s="88"/>
      <c r="R171" s="1"/>
      <c r="S171" s="1"/>
      <c r="T171" s="1"/>
      <c r="U171" s="1"/>
    </row>
    <row r="172" spans="2:21" s="8" customFormat="1" x14ac:dyDescent="0.2">
      <c r="B172" s="19"/>
      <c r="C172" s="19"/>
      <c r="D172" s="87"/>
      <c r="E172" s="31"/>
      <c r="F172" s="31"/>
      <c r="G172" s="1"/>
      <c r="H172" s="1"/>
      <c r="I172" s="1"/>
      <c r="J172" s="1"/>
      <c r="K172" s="1"/>
      <c r="L172" s="1"/>
      <c r="Q172" s="88"/>
      <c r="R172" s="1"/>
      <c r="S172" s="1"/>
      <c r="T172" s="1"/>
      <c r="U172" s="1"/>
    </row>
    <row r="173" spans="2:21" s="8" customFormat="1" x14ac:dyDescent="0.2">
      <c r="B173" s="19"/>
      <c r="C173" s="19"/>
      <c r="D173" s="87"/>
      <c r="E173" s="31"/>
      <c r="F173" s="31"/>
      <c r="G173" s="1"/>
      <c r="H173" s="1"/>
      <c r="I173" s="1"/>
      <c r="J173" s="1"/>
      <c r="K173" s="1"/>
      <c r="L173" s="1"/>
      <c r="Q173" s="88"/>
      <c r="R173" s="1"/>
      <c r="S173" s="1"/>
      <c r="T173" s="1"/>
      <c r="U173" s="1"/>
    </row>
    <row r="174" spans="2:21" s="8" customFormat="1" x14ac:dyDescent="0.2">
      <c r="B174" s="19"/>
      <c r="C174" s="19"/>
      <c r="D174" s="87"/>
      <c r="E174" s="31"/>
      <c r="F174" s="31"/>
      <c r="G174" s="1"/>
      <c r="H174" s="1"/>
      <c r="I174" s="1"/>
      <c r="J174" s="1"/>
      <c r="K174" s="1"/>
      <c r="L174" s="1"/>
      <c r="Q174" s="88"/>
      <c r="R174" s="1"/>
      <c r="S174" s="1"/>
      <c r="T174" s="1"/>
      <c r="U174" s="1"/>
    </row>
    <row r="175" spans="2:21" s="8" customFormat="1" x14ac:dyDescent="0.2">
      <c r="B175" s="19"/>
      <c r="C175" s="19"/>
      <c r="D175" s="87"/>
      <c r="E175" s="31"/>
      <c r="F175" s="31"/>
      <c r="G175" s="1"/>
      <c r="H175" s="1"/>
      <c r="I175" s="1"/>
      <c r="J175" s="1"/>
      <c r="K175" s="1"/>
      <c r="L175" s="1"/>
      <c r="Q175" s="88"/>
      <c r="R175" s="1"/>
      <c r="S175" s="1"/>
      <c r="T175" s="1"/>
      <c r="U175" s="1"/>
    </row>
  </sheetData>
  <sheetProtection insertRows="0" insertHyperlinks="0" autoFilter="0" pivotTables="0"/>
  <autoFilter ref="A9:O102" xr:uid="{00000000-0009-0000-0000-000004000000}">
    <filterColumn colId="9">
      <customFilters and="1">
        <customFilter operator="notEqual" val=" "/>
      </customFilters>
    </filterColumn>
  </autoFilter>
  <mergeCells count="192">
    <mergeCell ref="Q8:Q9"/>
    <mergeCell ref="R8:R9"/>
    <mergeCell ref="S8:S9"/>
    <mergeCell ref="U8:U9"/>
    <mergeCell ref="L53:L54"/>
    <mergeCell ref="L55:L57"/>
    <mergeCell ref="L8:L9"/>
    <mergeCell ref="L10:L11"/>
    <mergeCell ref="L13:L14"/>
    <mergeCell ref="L16:L17"/>
    <mergeCell ref="M55:M61"/>
    <mergeCell ref="N55:N61"/>
    <mergeCell ref="O55:O61"/>
    <mergeCell ref="N80:N91"/>
    <mergeCell ref="O80:O91"/>
    <mergeCell ref="K78:K79"/>
    <mergeCell ref="E82:E86"/>
    <mergeCell ref="G82:G86"/>
    <mergeCell ref="H82:H86"/>
    <mergeCell ref="A93:A102"/>
    <mergeCell ref="A80:A92"/>
    <mergeCell ref="M80:M91"/>
    <mergeCell ref="E88:E90"/>
    <mergeCell ref="I82:I86"/>
    <mergeCell ref="K88:K90"/>
    <mergeCell ref="K82:K86"/>
    <mergeCell ref="O93:O102"/>
    <mergeCell ref="M93:M102"/>
    <mergeCell ref="N93:N102"/>
    <mergeCell ref="L88:L90"/>
    <mergeCell ref="L78:L79"/>
    <mergeCell ref="L82:L86"/>
    <mergeCell ref="A65:A79"/>
    <mergeCell ref="M65:M70"/>
    <mergeCell ref="N65:N70"/>
    <mergeCell ref="O65:O70"/>
    <mergeCell ref="M71:M73"/>
    <mergeCell ref="N71:N73"/>
    <mergeCell ref="O71:O73"/>
    <mergeCell ref="M74:M77"/>
    <mergeCell ref="N74:N77"/>
    <mergeCell ref="O74:O77"/>
    <mergeCell ref="N78:N79"/>
    <mergeCell ref="O78:O79"/>
    <mergeCell ref="G74:G77"/>
    <mergeCell ref="H74:H77"/>
    <mergeCell ref="I74:I77"/>
    <mergeCell ref="I78:I79"/>
    <mergeCell ref="M78:M79"/>
    <mergeCell ref="K65:K66"/>
    <mergeCell ref="K68:K70"/>
    <mergeCell ref="K71:K73"/>
    <mergeCell ref="K74:K77"/>
    <mergeCell ref="L65:L66"/>
    <mergeCell ref="L68:L70"/>
    <mergeCell ref="L71:L73"/>
    <mergeCell ref="L74:L77"/>
    <mergeCell ref="A55:A64"/>
    <mergeCell ref="E65:E66"/>
    <mergeCell ref="G68:G70"/>
    <mergeCell ref="H68:H70"/>
    <mergeCell ref="I68:I70"/>
    <mergeCell ref="G71:G73"/>
    <mergeCell ref="H71:H73"/>
    <mergeCell ref="I71:I73"/>
    <mergeCell ref="G65:G66"/>
    <mergeCell ref="H65:H66"/>
    <mergeCell ref="I65:I66"/>
    <mergeCell ref="L62:L64"/>
    <mergeCell ref="H62:H64"/>
    <mergeCell ref="M62:M64"/>
    <mergeCell ref="N62:N64"/>
    <mergeCell ref="O62:O64"/>
    <mergeCell ref="E59:E61"/>
    <mergeCell ref="E62:E64"/>
    <mergeCell ref="G62:G64"/>
    <mergeCell ref="K55:K57"/>
    <mergeCell ref="K59:K61"/>
    <mergeCell ref="K62:K64"/>
    <mergeCell ref="E55:E57"/>
    <mergeCell ref="L59:L61"/>
    <mergeCell ref="G55:G57"/>
    <mergeCell ref="H55:H57"/>
    <mergeCell ref="I55:I57"/>
    <mergeCell ref="G59:G61"/>
    <mergeCell ref="H59:H61"/>
    <mergeCell ref="I59:I61"/>
    <mergeCell ref="I62:I64"/>
    <mergeCell ref="A31:A42"/>
    <mergeCell ref="A21:A30"/>
    <mergeCell ref="M31:M42"/>
    <mergeCell ref="N31:N42"/>
    <mergeCell ref="O31:O42"/>
    <mergeCell ref="A43:A54"/>
    <mergeCell ref="M43:M46"/>
    <mergeCell ref="N43:N46"/>
    <mergeCell ref="O43:O54"/>
    <mergeCell ref="M47:M50"/>
    <mergeCell ref="N47:N50"/>
    <mergeCell ref="M51:M54"/>
    <mergeCell ref="N51:N54"/>
    <mergeCell ref="E53:E54"/>
    <mergeCell ref="L22:L23"/>
    <mergeCell ref="K22:K23"/>
    <mergeCell ref="G53:G54"/>
    <mergeCell ref="H53:H54"/>
    <mergeCell ref="I53:I54"/>
    <mergeCell ref="F22:F23"/>
    <mergeCell ref="F53:F54"/>
    <mergeCell ref="K53:K54"/>
    <mergeCell ref="A15:A20"/>
    <mergeCell ref="M15:M20"/>
    <mergeCell ref="N15:N20"/>
    <mergeCell ref="O15:O20"/>
    <mergeCell ref="E18:E19"/>
    <mergeCell ref="M21:M30"/>
    <mergeCell ref="N21:N30"/>
    <mergeCell ref="O21:O30"/>
    <mergeCell ref="E22:E23"/>
    <mergeCell ref="G22:G23"/>
    <mergeCell ref="E16:E17"/>
    <mergeCell ref="K16:K17"/>
    <mergeCell ref="L18:L19"/>
    <mergeCell ref="K18:K19"/>
    <mergeCell ref="G16:G17"/>
    <mergeCell ref="H16:H17"/>
    <mergeCell ref="I16:I17"/>
    <mergeCell ref="G18:G19"/>
    <mergeCell ref="H18:H19"/>
    <mergeCell ref="I18:I19"/>
    <mergeCell ref="H22:H23"/>
    <mergeCell ref="I22:I23"/>
    <mergeCell ref="F16:F17"/>
    <mergeCell ref="F18:F19"/>
    <mergeCell ref="D1:M1"/>
    <mergeCell ref="D2:M2"/>
    <mergeCell ref="D3:M3"/>
    <mergeCell ref="E5:M5"/>
    <mergeCell ref="A7:O7"/>
    <mergeCell ref="G8:H8"/>
    <mergeCell ref="I8:I9"/>
    <mergeCell ref="A10:A14"/>
    <mergeCell ref="M10:M14"/>
    <mergeCell ref="N10:N14"/>
    <mergeCell ref="O10:O14"/>
    <mergeCell ref="E10:E11"/>
    <mergeCell ref="K8:K9"/>
    <mergeCell ref="K10:K11"/>
    <mergeCell ref="G10:G11"/>
    <mergeCell ref="E13:E14"/>
    <mergeCell ref="K13:K14"/>
    <mergeCell ref="H10:H11"/>
    <mergeCell ref="I10:I11"/>
    <mergeCell ref="G13:G14"/>
    <mergeCell ref="H13:H14"/>
    <mergeCell ref="I13:I14"/>
    <mergeCell ref="F10:F11"/>
    <mergeCell ref="F13:F14"/>
    <mergeCell ref="P80:P91"/>
    <mergeCell ref="P93:P102"/>
    <mergeCell ref="P10:P14"/>
    <mergeCell ref="P15:P20"/>
    <mergeCell ref="P21:P30"/>
    <mergeCell ref="P31:P42"/>
    <mergeCell ref="P43:P54"/>
    <mergeCell ref="P55:P61"/>
    <mergeCell ref="P62:P64"/>
    <mergeCell ref="P65:P70"/>
    <mergeCell ref="P71:P73"/>
    <mergeCell ref="P74:P77"/>
    <mergeCell ref="P78:P79"/>
    <mergeCell ref="G88:G90"/>
    <mergeCell ref="H88:H90"/>
    <mergeCell ref="I88:I90"/>
    <mergeCell ref="G78:G79"/>
    <mergeCell ref="H78:H79"/>
    <mergeCell ref="E39:E40"/>
    <mergeCell ref="E46:E47"/>
    <mergeCell ref="F74:F77"/>
    <mergeCell ref="F78:F79"/>
    <mergeCell ref="F82:F86"/>
    <mergeCell ref="F88:F90"/>
    <mergeCell ref="F55:F57"/>
    <mergeCell ref="F59:F61"/>
    <mergeCell ref="F62:F64"/>
    <mergeCell ref="F65:F66"/>
    <mergeCell ref="F68:F70"/>
    <mergeCell ref="F71:F73"/>
    <mergeCell ref="E68:E70"/>
    <mergeCell ref="E71:E73"/>
    <mergeCell ref="E74:E77"/>
    <mergeCell ref="E78:E79"/>
  </mergeCells>
  <pageMargins left="0.17" right="0.27" top="0.2" bottom="0.17" header="0" footer="0"/>
  <pageSetup scale="65" orientation="landscape" r:id="rId1"/>
  <headerFooter differentFirst="1" alignWithMargins="0">
    <oddFooter>&amp;CR-MJ-10
Hoja 2. Identificación de los Riesgos
Versión 05
Página &amp;P de &amp;N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6"/>
  <sheetViews>
    <sheetView showGridLines="0" zoomScaleNormal="100" workbookViewId="0">
      <selection activeCell="C4" sqref="C4"/>
    </sheetView>
  </sheetViews>
  <sheetFormatPr baseColWidth="10" defaultRowHeight="12.75" x14ac:dyDescent="0.2"/>
  <cols>
    <col min="1" max="1" width="18.7109375" style="1" customWidth="1"/>
    <col min="2" max="2" width="19.7109375" style="1" customWidth="1"/>
    <col min="3" max="3" width="20.42578125" style="1" customWidth="1"/>
    <col min="4" max="4" width="15.5703125" style="1" customWidth="1"/>
    <col min="5" max="5" width="14.28515625" style="1" customWidth="1"/>
    <col min="6" max="7" width="18.85546875" style="1" customWidth="1"/>
    <col min="8" max="8" width="21.28515625" style="1" customWidth="1"/>
    <col min="9" max="9" width="25.7109375" style="33" customWidth="1"/>
    <col min="10" max="16384" width="11.42578125" style="1"/>
  </cols>
  <sheetData>
    <row r="1" spans="1:9" ht="18.75" customHeight="1" x14ac:dyDescent="0.2">
      <c r="C1" s="388" t="s">
        <v>53</v>
      </c>
      <c r="D1" s="388"/>
      <c r="E1" s="388"/>
      <c r="G1" s="3"/>
      <c r="I1" s="1"/>
    </row>
    <row r="2" spans="1:9" ht="15.75" customHeight="1" x14ac:dyDescent="0.2">
      <c r="C2" s="3" t="s">
        <v>0</v>
      </c>
      <c r="D2" s="3"/>
      <c r="G2" s="3"/>
      <c r="I2" s="1"/>
    </row>
    <row r="3" spans="1:9" ht="24" customHeight="1" x14ac:dyDescent="0.2">
      <c r="C3" s="7" t="s">
        <v>373</v>
      </c>
      <c r="D3" s="7"/>
      <c r="G3" s="7"/>
      <c r="I3" s="1"/>
    </row>
    <row r="4" spans="1:9" ht="15" customHeight="1" x14ac:dyDescent="0.2">
      <c r="B4" s="5"/>
      <c r="C4" s="5"/>
      <c r="D4" s="5"/>
      <c r="G4" s="7"/>
      <c r="I4" s="1"/>
    </row>
    <row r="5" spans="1:9" ht="24" customHeight="1" x14ac:dyDescent="0.2">
      <c r="A5" s="9" t="s">
        <v>22</v>
      </c>
      <c r="B5" s="9">
        <f>+'Hoja 1. Establecim Contexto'!B5</f>
        <v>2023</v>
      </c>
      <c r="C5" s="446" t="s">
        <v>23</v>
      </c>
      <c r="D5" s="446"/>
      <c r="E5" s="467">
        <f>+'Hoja 1. Establecim Contexto'!D5</f>
        <v>44942</v>
      </c>
      <c r="F5" s="467"/>
      <c r="G5" s="25"/>
    </row>
    <row r="6" spans="1:9" ht="12.75" customHeight="1" x14ac:dyDescent="0.2">
      <c r="B6" s="3"/>
      <c r="C6" s="11"/>
      <c r="D6" s="11"/>
      <c r="E6" s="11"/>
      <c r="F6" s="11"/>
      <c r="G6" s="11"/>
      <c r="H6" s="11"/>
      <c r="I6" s="34"/>
    </row>
    <row r="7" spans="1:9" ht="13.5" customHeight="1" x14ac:dyDescent="0.2">
      <c r="A7" s="468" t="s">
        <v>8</v>
      </c>
      <c r="B7" s="469"/>
      <c r="C7" s="469"/>
      <c r="D7" s="469"/>
      <c r="E7" s="469"/>
      <c r="F7" s="469"/>
      <c r="G7" s="469"/>
      <c r="H7" s="469"/>
      <c r="I7" s="470"/>
    </row>
    <row r="8" spans="1:9" ht="12.75" customHeight="1" x14ac:dyDescent="0.2">
      <c r="A8" s="471" t="s">
        <v>27</v>
      </c>
      <c r="B8" s="471" t="s">
        <v>5</v>
      </c>
      <c r="C8" s="471"/>
      <c r="D8" s="471" t="s">
        <v>9</v>
      </c>
      <c r="E8" s="471"/>
      <c r="F8" s="471" t="s">
        <v>12</v>
      </c>
      <c r="G8" s="474" t="s">
        <v>13</v>
      </c>
      <c r="H8" s="475"/>
      <c r="I8" s="466" t="s">
        <v>14</v>
      </c>
    </row>
    <row r="9" spans="1:9" x14ac:dyDescent="0.2">
      <c r="A9" s="471"/>
      <c r="B9" s="471"/>
      <c r="C9" s="471"/>
      <c r="D9" s="22" t="s">
        <v>10</v>
      </c>
      <c r="E9" s="22" t="s">
        <v>11</v>
      </c>
      <c r="F9" s="471"/>
      <c r="G9" s="476"/>
      <c r="H9" s="477"/>
      <c r="I9" s="466"/>
    </row>
    <row r="10" spans="1:9" s="2" customFormat="1" ht="58.5" customHeight="1" x14ac:dyDescent="0.2">
      <c r="A10" s="23" t="s">
        <v>32</v>
      </c>
      <c r="B10" s="473" t="str">
        <f>+'Hoja 2. Identificación Riesgos'!E9</f>
        <v>Tipología</v>
      </c>
      <c r="C10" s="473"/>
      <c r="D10" s="21">
        <v>4</v>
      </c>
      <c r="E10" s="21">
        <v>4</v>
      </c>
      <c r="F10" s="21" t="s">
        <v>70</v>
      </c>
      <c r="G10" s="21">
        <f>+E10*D10</f>
        <v>16</v>
      </c>
      <c r="H10" s="21" t="s">
        <v>71</v>
      </c>
      <c r="I10" s="35" t="s">
        <v>42</v>
      </c>
    </row>
    <row r="11" spans="1:9" ht="51.75" customHeight="1" x14ac:dyDescent="0.2">
      <c r="A11" s="24" t="s">
        <v>38</v>
      </c>
      <c r="B11" s="478" t="e">
        <f>+'Hoja 2. Identificación Riesgos'!#REF!</f>
        <v>#REF!</v>
      </c>
      <c r="C11" s="478"/>
      <c r="D11" s="20">
        <v>1</v>
      </c>
      <c r="E11" s="20">
        <v>4</v>
      </c>
      <c r="F11" s="20" t="s">
        <v>70</v>
      </c>
      <c r="G11" s="20">
        <f t="shared" ref="G11:G25" si="0">+E11*D11</f>
        <v>4</v>
      </c>
      <c r="H11" s="20" t="s">
        <v>45</v>
      </c>
      <c r="I11" s="36" t="s">
        <v>42</v>
      </c>
    </row>
    <row r="12" spans="1:9" ht="46.5" customHeight="1" x14ac:dyDescent="0.2">
      <c r="A12" s="23" t="s">
        <v>29</v>
      </c>
      <c r="B12" s="473" t="e">
        <f>+'Hoja 2. Identificación Riesgos'!#REF!</f>
        <v>#REF!</v>
      </c>
      <c r="C12" s="473"/>
      <c r="D12" s="21">
        <v>4</v>
      </c>
      <c r="E12" s="21">
        <v>4</v>
      </c>
      <c r="F12" s="21" t="s">
        <v>72</v>
      </c>
      <c r="G12" s="21">
        <f t="shared" si="0"/>
        <v>16</v>
      </c>
      <c r="H12" s="21" t="s">
        <v>71</v>
      </c>
      <c r="I12" s="35" t="s">
        <v>42</v>
      </c>
    </row>
    <row r="13" spans="1:9" ht="39.75" customHeight="1" x14ac:dyDescent="0.2">
      <c r="A13" s="16" t="s">
        <v>30</v>
      </c>
      <c r="B13" s="472" t="e">
        <f>+'Hoja 2. Identificación Riesgos'!#REF!</f>
        <v>#REF!</v>
      </c>
      <c r="C13" s="472"/>
      <c r="D13" s="13">
        <v>2</v>
      </c>
      <c r="E13" s="13">
        <v>3</v>
      </c>
      <c r="F13" s="13" t="s">
        <v>44</v>
      </c>
      <c r="G13" s="13">
        <f t="shared" si="0"/>
        <v>6</v>
      </c>
      <c r="H13" s="13" t="s">
        <v>47</v>
      </c>
      <c r="I13" s="37" t="s">
        <v>48</v>
      </c>
    </row>
    <row r="14" spans="1:9" ht="30.75" customHeight="1" x14ac:dyDescent="0.2">
      <c r="A14" s="442" t="s">
        <v>33</v>
      </c>
      <c r="B14" s="473" t="e">
        <f>+'Hoja 2. Identificación Riesgos'!#REF!</f>
        <v>#REF!</v>
      </c>
      <c r="C14" s="473"/>
      <c r="D14" s="21">
        <v>5</v>
      </c>
      <c r="E14" s="21">
        <v>3</v>
      </c>
      <c r="F14" s="21" t="s">
        <v>72</v>
      </c>
      <c r="G14" s="21">
        <f t="shared" si="0"/>
        <v>15</v>
      </c>
      <c r="H14" s="21" t="s">
        <v>71</v>
      </c>
      <c r="I14" s="35" t="s">
        <v>42</v>
      </c>
    </row>
    <row r="15" spans="1:9" ht="32.25" customHeight="1" x14ac:dyDescent="0.2">
      <c r="A15" s="443"/>
      <c r="B15" s="473" t="e">
        <f>+'Hoja 2. Identificación Riesgos'!#REF!</f>
        <v>#REF!</v>
      </c>
      <c r="C15" s="473"/>
      <c r="D15" s="21">
        <v>4</v>
      </c>
      <c r="E15" s="21">
        <v>4</v>
      </c>
      <c r="F15" s="21" t="s">
        <v>72</v>
      </c>
      <c r="G15" s="21">
        <f t="shared" si="0"/>
        <v>16</v>
      </c>
      <c r="H15" s="21" t="s">
        <v>71</v>
      </c>
      <c r="I15" s="35" t="s">
        <v>42</v>
      </c>
    </row>
    <row r="16" spans="1:9" ht="43.5" customHeight="1" x14ac:dyDescent="0.2">
      <c r="A16" s="444"/>
      <c r="B16" s="473" t="e">
        <f>+'Hoja 2. Identificación Riesgos'!#REF!</f>
        <v>#REF!</v>
      </c>
      <c r="C16" s="473"/>
      <c r="D16" s="21">
        <v>3</v>
      </c>
      <c r="E16" s="21">
        <v>3</v>
      </c>
      <c r="F16" s="21" t="s">
        <v>72</v>
      </c>
      <c r="G16" s="21">
        <f t="shared" si="0"/>
        <v>9</v>
      </c>
      <c r="H16" s="21" t="s">
        <v>45</v>
      </c>
      <c r="I16" s="35" t="s">
        <v>42</v>
      </c>
    </row>
    <row r="17" spans="1:9" ht="45" customHeight="1" x14ac:dyDescent="0.2">
      <c r="A17" s="394" t="s">
        <v>31</v>
      </c>
      <c r="B17" s="472" t="e">
        <f>+'Hoja 2. Identificación Riesgos'!#REF!</f>
        <v>#REF!</v>
      </c>
      <c r="C17" s="472"/>
      <c r="D17" s="13">
        <v>4</v>
      </c>
      <c r="E17" s="13">
        <v>4</v>
      </c>
      <c r="F17" s="13" t="s">
        <v>72</v>
      </c>
      <c r="G17" s="13">
        <f t="shared" si="0"/>
        <v>16</v>
      </c>
      <c r="H17" s="13" t="s">
        <v>71</v>
      </c>
      <c r="I17" s="37" t="s">
        <v>42</v>
      </c>
    </row>
    <row r="18" spans="1:9" ht="45" customHeight="1" x14ac:dyDescent="0.2">
      <c r="A18" s="395"/>
      <c r="B18" s="472" t="e">
        <f>+'Hoja 2. Identificación Riesgos'!#REF!</f>
        <v>#REF!</v>
      </c>
      <c r="C18" s="472"/>
      <c r="D18" s="13">
        <v>5</v>
      </c>
      <c r="E18" s="13">
        <v>3</v>
      </c>
      <c r="F18" s="13" t="s">
        <v>72</v>
      </c>
      <c r="G18" s="13">
        <f t="shared" si="0"/>
        <v>15</v>
      </c>
      <c r="H18" s="13" t="s">
        <v>71</v>
      </c>
      <c r="I18" s="37" t="s">
        <v>42</v>
      </c>
    </row>
    <row r="19" spans="1:9" ht="31.5" customHeight="1" x14ac:dyDescent="0.2">
      <c r="A19" s="442" t="s">
        <v>35</v>
      </c>
      <c r="B19" s="473" t="e">
        <f>+'Hoja 2. Identificación Riesgos'!#REF!</f>
        <v>#REF!</v>
      </c>
      <c r="C19" s="473" t="s">
        <v>39</v>
      </c>
      <c r="D19" s="21">
        <v>4</v>
      </c>
      <c r="E19" s="21">
        <v>3</v>
      </c>
      <c r="F19" s="21" t="s">
        <v>44</v>
      </c>
      <c r="G19" s="21">
        <f t="shared" si="0"/>
        <v>12</v>
      </c>
      <c r="H19" s="21" t="s">
        <v>45</v>
      </c>
      <c r="I19" s="35" t="s">
        <v>42</v>
      </c>
    </row>
    <row r="20" spans="1:9" ht="35.25" customHeight="1" x14ac:dyDescent="0.2">
      <c r="A20" s="443"/>
      <c r="B20" s="473" t="e">
        <f>+'Hoja 2. Identificación Riesgos'!#REF!</f>
        <v>#REF!</v>
      </c>
      <c r="C20" s="473" t="s">
        <v>40</v>
      </c>
      <c r="D20" s="21">
        <v>3</v>
      </c>
      <c r="E20" s="21">
        <v>3</v>
      </c>
      <c r="F20" s="21" t="s">
        <v>44</v>
      </c>
      <c r="G20" s="21">
        <f t="shared" si="0"/>
        <v>9</v>
      </c>
      <c r="H20" s="21" t="s">
        <v>45</v>
      </c>
      <c r="I20" s="35" t="s">
        <v>42</v>
      </c>
    </row>
    <row r="21" spans="1:9" ht="35.25" customHeight="1" x14ac:dyDescent="0.2">
      <c r="A21" s="443"/>
      <c r="B21" s="473" t="e">
        <f>+'Hoja 2. Identificación Riesgos'!#REF!</f>
        <v>#REF!</v>
      </c>
      <c r="C21" s="473" t="s">
        <v>40</v>
      </c>
      <c r="D21" s="21">
        <v>4</v>
      </c>
      <c r="E21" s="21">
        <v>4</v>
      </c>
      <c r="F21" s="21" t="s">
        <v>295</v>
      </c>
      <c r="G21" s="21">
        <f t="shared" si="0"/>
        <v>16</v>
      </c>
      <c r="H21" s="21" t="s">
        <v>71</v>
      </c>
      <c r="I21" s="35" t="s">
        <v>42</v>
      </c>
    </row>
    <row r="22" spans="1:9" ht="35.25" customHeight="1" x14ac:dyDescent="0.2">
      <c r="A22" s="444"/>
      <c r="B22" s="473" t="e">
        <f>+'Hoja 2. Identificación Riesgos'!#REF!</f>
        <v>#REF!</v>
      </c>
      <c r="C22" s="473" t="s">
        <v>40</v>
      </c>
      <c r="D22" s="21">
        <v>4</v>
      </c>
      <c r="E22" s="21">
        <v>4</v>
      </c>
      <c r="F22" s="21" t="s">
        <v>44</v>
      </c>
      <c r="G22" s="21">
        <f t="shared" si="0"/>
        <v>16</v>
      </c>
      <c r="H22" s="21" t="s">
        <v>71</v>
      </c>
      <c r="I22" s="35" t="s">
        <v>42</v>
      </c>
    </row>
    <row r="23" spans="1:9" ht="34.5" customHeight="1" x14ac:dyDescent="0.2">
      <c r="A23" s="394" t="s">
        <v>36</v>
      </c>
      <c r="B23" s="472" t="e">
        <f>+'Hoja 2. Identificación Riesgos'!#REF!</f>
        <v>#REF!</v>
      </c>
      <c r="C23" s="472"/>
      <c r="D23" s="13">
        <v>4</v>
      </c>
      <c r="E23" s="13">
        <v>3</v>
      </c>
      <c r="F23" s="13" t="s">
        <v>72</v>
      </c>
      <c r="G23" s="13">
        <f t="shared" si="0"/>
        <v>12</v>
      </c>
      <c r="H23" s="13" t="s">
        <v>45</v>
      </c>
      <c r="I23" s="37" t="s">
        <v>42</v>
      </c>
    </row>
    <row r="24" spans="1:9" ht="45" customHeight="1" x14ac:dyDescent="0.2">
      <c r="A24" s="395"/>
      <c r="B24" s="472" t="e">
        <f>+'Hoja 2. Identificación Riesgos'!#REF!</f>
        <v>#REF!</v>
      </c>
      <c r="C24" s="472"/>
      <c r="D24" s="13">
        <v>5</v>
      </c>
      <c r="E24" s="13">
        <v>4</v>
      </c>
      <c r="F24" s="13" t="s">
        <v>72</v>
      </c>
      <c r="G24" s="13">
        <f t="shared" si="0"/>
        <v>20</v>
      </c>
      <c r="H24" s="13" t="s">
        <v>71</v>
      </c>
      <c r="I24" s="37" t="s">
        <v>42</v>
      </c>
    </row>
    <row r="25" spans="1:9" ht="36" customHeight="1" x14ac:dyDescent="0.2">
      <c r="A25" s="23" t="s">
        <v>37</v>
      </c>
      <c r="B25" s="473" t="e">
        <f>+'Hoja 2. Identificación Riesgos'!#REF!</f>
        <v>#REF!</v>
      </c>
      <c r="C25" s="473"/>
      <c r="D25" s="21">
        <v>3</v>
      </c>
      <c r="E25" s="21">
        <v>3</v>
      </c>
      <c r="F25" s="21" t="s">
        <v>70</v>
      </c>
      <c r="G25" s="21">
        <f t="shared" si="0"/>
        <v>9</v>
      </c>
      <c r="H25" s="21" t="s">
        <v>45</v>
      </c>
      <c r="I25" s="35" t="s">
        <v>42</v>
      </c>
    </row>
    <row r="26" spans="1:9" ht="37.5" customHeight="1" x14ac:dyDescent="0.2"/>
  </sheetData>
  <sheetProtection insertRows="0" insertHyperlinks="0" autoFilter="0" pivotTables="0"/>
  <mergeCells count="30">
    <mergeCell ref="A23:A24"/>
    <mergeCell ref="B23:C23"/>
    <mergeCell ref="B24:C24"/>
    <mergeCell ref="B25:C25"/>
    <mergeCell ref="G8:H9"/>
    <mergeCell ref="A17:A18"/>
    <mergeCell ref="B17:C17"/>
    <mergeCell ref="B18:C18"/>
    <mergeCell ref="A19:A22"/>
    <mergeCell ref="B19:C19"/>
    <mergeCell ref="B20:C20"/>
    <mergeCell ref="B21:C21"/>
    <mergeCell ref="B22:C22"/>
    <mergeCell ref="B10:C10"/>
    <mergeCell ref="B11:C11"/>
    <mergeCell ref="B12:C12"/>
    <mergeCell ref="C1:E1"/>
    <mergeCell ref="D8:E8"/>
    <mergeCell ref="F8:F9"/>
    <mergeCell ref="B13:C13"/>
    <mergeCell ref="A14:A16"/>
    <mergeCell ref="B14:C14"/>
    <mergeCell ref="B15:C15"/>
    <mergeCell ref="B16:C16"/>
    <mergeCell ref="I8:I9"/>
    <mergeCell ref="C5:D5"/>
    <mergeCell ref="E5:F5"/>
    <mergeCell ref="A7:I7"/>
    <mergeCell ref="A8:A9"/>
    <mergeCell ref="B8:C9"/>
  </mergeCells>
  <pageMargins left="1.0629921259842521" right="0.15748031496062992" top="0.98425196850393704" bottom="0.98425196850393704" header="0" footer="0"/>
  <pageSetup scale="80" orientation="landscape" r:id="rId1"/>
  <headerFooter differentFirst="1" alignWithMargins="0">
    <oddFooter>&amp;CR-MJ-10
Hoja 3. Análisis del Riesgo
Versión 05
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5"/>
  <sheetViews>
    <sheetView showGridLines="0" topLeftCell="A14" zoomScale="90" zoomScaleNormal="90" workbookViewId="0">
      <selection activeCell="I16" sqref="I16"/>
    </sheetView>
  </sheetViews>
  <sheetFormatPr baseColWidth="10" defaultRowHeight="12.75" x14ac:dyDescent="0.2"/>
  <cols>
    <col min="1" max="1" width="26" style="154" customWidth="1"/>
    <col min="2" max="2" width="18.85546875" style="154" customWidth="1"/>
    <col min="3" max="5" width="23.85546875" style="187" customWidth="1"/>
    <col min="6" max="6" width="15.5703125" style="154" customWidth="1"/>
    <col min="7" max="7" width="12.7109375" style="154" customWidth="1"/>
    <col min="8" max="8" width="11.42578125" style="154" customWidth="1"/>
    <col min="9" max="9" width="44" style="154" customWidth="1"/>
    <col min="10" max="16384" width="11.42578125" style="154"/>
  </cols>
  <sheetData>
    <row r="1" spans="1:9" x14ac:dyDescent="0.2">
      <c r="B1" s="388" t="s">
        <v>588</v>
      </c>
      <c r="C1" s="388"/>
      <c r="D1" s="388"/>
      <c r="E1" s="4"/>
    </row>
    <row r="2" spans="1:9" x14ac:dyDescent="0.2">
      <c r="B2" s="388" t="s">
        <v>0</v>
      </c>
      <c r="C2" s="388"/>
      <c r="D2" s="388"/>
      <c r="E2" s="4"/>
    </row>
    <row r="3" spans="1:9" x14ac:dyDescent="0.2">
      <c r="B3" s="445" t="s">
        <v>801</v>
      </c>
      <c r="C3" s="445"/>
      <c r="D3" s="445"/>
      <c r="E3" s="5"/>
    </row>
    <row r="4" spans="1:9" x14ac:dyDescent="0.2">
      <c r="B4" s="3"/>
      <c r="C4" s="184"/>
      <c r="D4" s="184"/>
      <c r="E4" s="184"/>
      <c r="F4" s="3"/>
      <c r="G4" s="5"/>
    </row>
    <row r="5" spans="1:9" x14ac:dyDescent="0.2">
      <c r="B5" s="3"/>
      <c r="C5" s="184"/>
      <c r="D5" s="184"/>
      <c r="E5" s="184"/>
      <c r="F5" s="3"/>
      <c r="G5" s="5"/>
    </row>
    <row r="6" spans="1:9" x14ac:dyDescent="0.2">
      <c r="A6" s="9" t="s">
        <v>22</v>
      </c>
      <c r="B6" s="10">
        <f>+'Hoja 1. Establecim Contexto'!B5</f>
        <v>2023</v>
      </c>
      <c r="C6" s="480" t="s">
        <v>23</v>
      </c>
      <c r="D6" s="480"/>
      <c r="E6" s="480"/>
      <c r="F6" s="446"/>
      <c r="G6" s="240">
        <f>+'Hoja 1. Establecim Contexto'!D5</f>
        <v>44942</v>
      </c>
    </row>
    <row r="7" spans="1:9" x14ac:dyDescent="0.2">
      <c r="B7" s="3"/>
      <c r="C7" s="185"/>
      <c r="D7" s="185"/>
      <c r="E7" s="185"/>
      <c r="F7" s="11"/>
      <c r="G7" s="11"/>
      <c r="H7" s="11"/>
      <c r="I7" s="11"/>
    </row>
    <row r="8" spans="1:9" x14ac:dyDescent="0.2">
      <c r="A8" s="468" t="s">
        <v>587</v>
      </c>
      <c r="B8" s="469"/>
      <c r="C8" s="469"/>
      <c r="D8" s="469"/>
      <c r="E8" s="469"/>
      <c r="F8" s="469"/>
      <c r="G8" s="469"/>
      <c r="H8" s="469"/>
      <c r="I8" s="470"/>
    </row>
    <row r="9" spans="1:9" x14ac:dyDescent="0.2">
      <c r="A9" s="479" t="s">
        <v>27</v>
      </c>
      <c r="B9" s="406" t="s">
        <v>5</v>
      </c>
      <c r="C9" s="407"/>
      <c r="D9" s="407"/>
      <c r="E9" s="408"/>
      <c r="F9" s="471" t="s">
        <v>9</v>
      </c>
      <c r="G9" s="471"/>
      <c r="H9" s="471" t="s">
        <v>589</v>
      </c>
      <c r="I9" s="471" t="s">
        <v>14</v>
      </c>
    </row>
    <row r="10" spans="1:9" x14ac:dyDescent="0.2">
      <c r="A10" s="479"/>
      <c r="B10" s="311" t="s">
        <v>586</v>
      </c>
      <c r="C10" s="311" t="s">
        <v>6</v>
      </c>
      <c r="D10" s="311" t="s">
        <v>585</v>
      </c>
      <c r="E10" s="311" t="s">
        <v>803</v>
      </c>
      <c r="F10" s="22" t="s">
        <v>10</v>
      </c>
      <c r="G10" s="22" t="s">
        <v>11</v>
      </c>
      <c r="H10" s="471"/>
      <c r="I10" s="471"/>
    </row>
    <row r="11" spans="1:9" s="11" customFormat="1" ht="165.75" customHeight="1" x14ac:dyDescent="0.2">
      <c r="A11" s="209" t="str">
        <f>+'Hoja 2. Identificación Riesgos'!A10</f>
        <v>Recursos e Infraestructura</v>
      </c>
      <c r="B11" s="209" t="str">
        <f>+'Hoja 2. Identificación Riesgos'!C10</f>
        <v>Disponibilidad de equipos de cómputo, suministro de energía, respaldos de información y/o suministro de Internet requeridos para realizar las funciones de la Corporación</v>
      </c>
      <c r="C11" s="209" t="str">
        <f>+'Hoja 2. Identificación Riesgos'!D10</f>
        <v>Al no contar con los equipos, energía y/o internet requeridos se disminuye la efectividad de la Corporación</v>
      </c>
      <c r="D11" s="209" t="str">
        <f>+'Hoja 2. Identificación Riesgos'!E10</f>
        <v>Pérdida de la Disponibilidad</v>
      </c>
      <c r="E11" s="209" t="str">
        <f>+'Hoja 2. Identificación Riesgos'!F10</f>
        <v>Fallas tecnológicas</v>
      </c>
      <c r="F11" s="210">
        <v>3</v>
      </c>
      <c r="G11" s="210">
        <v>2</v>
      </c>
      <c r="H11" s="210" t="s">
        <v>627</v>
      </c>
      <c r="I11" s="210" t="s">
        <v>874</v>
      </c>
    </row>
    <row r="12" spans="1:9" s="11" customFormat="1" ht="228" customHeight="1" x14ac:dyDescent="0.2">
      <c r="A12" s="209" t="str">
        <f>+'Hoja 2. Identificación Riesgos'!A11</f>
        <v>Planeación Global del Territorio
Mejoramiento del SGC</v>
      </c>
      <c r="B12" s="209" t="str">
        <f>+'Hoja 2. Identificación Riesgos'!C11</f>
        <v>Pérdida de información confidencial por ataques de virus o progamas malintencionados, incumplimiento de política de escritorios límpios, manejo de información en medios no permitidos e incumplimiento de políticas de acceso a instalaciones, en especial al centro de datos.</v>
      </c>
      <c r="C12" s="209" t="str">
        <f>+'Hoja 2. Identificación Riesgos'!D11</f>
        <v>La pérdida de información sensible genera reprocesos, retrasos en procesos y posibles hallazgos de entes de control por el mal manejo de la información.</v>
      </c>
      <c r="D12" s="209" t="str">
        <f>+'Hoja 2. Identificación Riesgos'!E11</f>
        <v>Pérdida de la Confidencialidad y pérdida de disponibilidad.</v>
      </c>
      <c r="E12" s="209" t="str">
        <f>+'Hoja 2. Identificación Riesgos'!F11</f>
        <v>Fallas tecnológicas y de manejo</v>
      </c>
      <c r="F12" s="210">
        <v>4</v>
      </c>
      <c r="G12" s="210">
        <v>3</v>
      </c>
      <c r="H12" s="210" t="s">
        <v>47</v>
      </c>
      <c r="I12" s="210" t="s">
        <v>876</v>
      </c>
    </row>
    <row r="13" spans="1:9" s="11" customFormat="1" ht="164.25" customHeight="1" x14ac:dyDescent="0.2">
      <c r="A13" s="209" t="str">
        <f>+'Hoja 2. Identificación Riesgos'!A12</f>
        <v>Planeación Global del Territorio
Mejoramiento del SGC</v>
      </c>
      <c r="B13" s="209" t="str">
        <f>+'Hoja 2. Identificación Riesgos'!C12</f>
        <v>Pérdida de disponibilidad de los servicios de correo electrónico, Internet, telefonía, paquetes de ofimática y Antivirus.</v>
      </c>
      <c r="C13" s="209" t="str">
        <f>+'Hoja 2. Identificación Riesgos'!D12</f>
        <v>La pérdida de disponibilidad de estos servicios genera el aislamiento de la Corporación con sus usuarios y/o entre funcionarios, adicionalmente sin internet no se puede tener acceso a los aplicativos corporativos y sin paquetes ofimáticos el proceso sufre retrasos</v>
      </c>
      <c r="D13" s="209" t="str">
        <f>+'Hoja 2. Identificación Riesgos'!E12</f>
        <v>Pérdida de la Disponibilidad</v>
      </c>
      <c r="E13" s="209" t="str">
        <f>+'Hoja 2. Identificación Riesgos'!F12</f>
        <v>Fallas tecnológicas</v>
      </c>
      <c r="F13" s="210">
        <v>3</v>
      </c>
      <c r="G13" s="210">
        <v>3</v>
      </c>
      <c r="H13" s="210" t="s">
        <v>47</v>
      </c>
      <c r="I13" s="210" t="s">
        <v>875</v>
      </c>
    </row>
    <row r="14" spans="1:9" ht="192" customHeight="1" x14ac:dyDescent="0.2">
      <c r="A14" s="209" t="str">
        <f>+'Hoja 2. Identificación Riesgos'!A13</f>
        <v>Todos los procesos</v>
      </c>
      <c r="B14" s="209" t="str">
        <f>+'Hoja 2. Identificación Riesgos'!C13</f>
        <v>Pérdida de disponibilidad en los aplicativos de la corporación por daños y/o defectos  y/o errores durante desarrollo de aplicativos y en el flujo de procesos al interior de los aplicativos o por daños por software malintencionado</v>
      </c>
      <c r="C14" s="209" t="str">
        <f>+'Hoja 2. Identificación Riesgos'!D13</f>
        <v>La pérdida de diisponibilidad causa retrasos en los procesos y actividades realizadas por fuera del aplicativo.</v>
      </c>
      <c r="D14" s="209" t="str">
        <f>+'Hoja 2. Identificación Riesgos'!E13</f>
        <v>Pérdida de la disponibilidad
Pérdida de la Integridad</v>
      </c>
      <c r="E14" s="209" t="str">
        <f>+'Hoja 2. Identificación Riesgos'!F13</f>
        <v>Fallas tecnológicas</v>
      </c>
      <c r="F14" s="210">
        <v>3</v>
      </c>
      <c r="G14" s="210">
        <v>2</v>
      </c>
      <c r="H14" s="210" t="s">
        <v>627</v>
      </c>
      <c r="I14" s="210" t="s">
        <v>624</v>
      </c>
    </row>
    <row r="15" spans="1:9" ht="176.25" customHeight="1" x14ac:dyDescent="0.2">
      <c r="A15" s="209" t="str">
        <f>+'Hoja 2. Identificación Riesgos'!A14</f>
        <v>Todos los procesos</v>
      </c>
      <c r="B15" s="209" t="str">
        <f>+'Hoja 2. Identificación Riesgos'!C14</f>
        <v>Manipulación indebida de la información.</v>
      </c>
      <c r="C15" s="209" t="str">
        <f>+'Hoja 2. Identificación Riesgos'!D14</f>
        <v>La manipulación indebida puede causar hallazgos de entes de control y pérdida de confianza de los usuarios</v>
      </c>
      <c r="D15" s="209" t="str">
        <f>+'Hoja 2. Identificación Riesgos'!E14</f>
        <v>Pérdida de la Integridad</v>
      </c>
      <c r="E15" s="209" t="str">
        <f>+'Hoja 2. Identificación Riesgos'!F14</f>
        <v>Fallas tecnológicas</v>
      </c>
      <c r="F15" s="210">
        <v>4</v>
      </c>
      <c r="G15" s="210">
        <v>3</v>
      </c>
      <c r="H15" s="210" t="s">
        <v>336</v>
      </c>
      <c r="I15" s="210" t="s">
        <v>883</v>
      </c>
    </row>
  </sheetData>
  <sheetProtection insertRows="0" insertHyperlinks="0" autoFilter="0" pivotTables="0"/>
  <mergeCells count="10">
    <mergeCell ref="B1:D1"/>
    <mergeCell ref="B2:D2"/>
    <mergeCell ref="B3:D3"/>
    <mergeCell ref="A8:I8"/>
    <mergeCell ref="F9:G9"/>
    <mergeCell ref="I9:I10"/>
    <mergeCell ref="H9:H10"/>
    <mergeCell ref="A9:A10"/>
    <mergeCell ref="C6:F6"/>
    <mergeCell ref="B9:E9"/>
  </mergeCells>
  <pageMargins left="0.70866141732283472" right="0.70866141732283472" top="0.74803149606299213" bottom="0.74803149606299213" header="0.31496062992125984" footer="0.31496062992125984"/>
  <pageSetup scale="77" fitToHeight="0" orientation="landscape" r:id="rId1"/>
  <headerFooter differentFirst="1" alignWithMargins="0">
    <oddFooter>&amp;CR-MJ-10
Hoja 1. Análisis Contexto Estratégico
Versión 07
Página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15"/>
  <sheetViews>
    <sheetView showGridLines="0" topLeftCell="C9" zoomScale="85" zoomScaleNormal="85" zoomScaleSheetLayoutView="90" workbookViewId="0">
      <selection activeCell="J12" sqref="J12"/>
    </sheetView>
  </sheetViews>
  <sheetFormatPr baseColWidth="10" defaultRowHeight="12.75" x14ac:dyDescent="0.2"/>
  <cols>
    <col min="1" max="1" width="25" style="154" customWidth="1"/>
    <col min="2" max="2" width="18.140625" style="1" customWidth="1"/>
    <col min="3" max="5" width="31.7109375" style="191" customWidth="1"/>
    <col min="6" max="6" width="14.85546875" style="1" customWidth="1"/>
    <col min="7" max="7" width="10.28515625" style="1" bestFit="1" customWidth="1"/>
    <col min="8" max="8" width="17.85546875" style="1" customWidth="1"/>
    <col min="9" max="9" width="25.28515625" style="191" customWidth="1"/>
    <col min="10" max="10" width="47.42578125" style="190" customWidth="1"/>
    <col min="11" max="11" width="15" style="1" customWidth="1"/>
    <col min="12" max="12" width="14" style="1" customWidth="1"/>
    <col min="13" max="27" width="4.5703125" style="1" customWidth="1"/>
    <col min="28" max="28" width="7.5703125" style="1" customWidth="1"/>
    <col min="29" max="29" width="15.140625" style="1" customWidth="1"/>
    <col min="30" max="33" width="15" style="216" customWidth="1"/>
    <col min="34" max="35" width="21.7109375" style="216" customWidth="1"/>
    <col min="36" max="16384" width="11.42578125" style="1"/>
  </cols>
  <sheetData>
    <row r="1" spans="1:35" x14ac:dyDescent="0.2">
      <c r="B1" s="388" t="s">
        <v>588</v>
      </c>
      <c r="C1" s="388"/>
      <c r="D1" s="388"/>
      <c r="L1" s="246" t="s">
        <v>625</v>
      </c>
    </row>
    <row r="2" spans="1:35" x14ac:dyDescent="0.2">
      <c r="B2" s="388" t="s">
        <v>0</v>
      </c>
      <c r="C2" s="388"/>
      <c r="D2" s="388"/>
      <c r="L2" s="246" t="s">
        <v>568</v>
      </c>
    </row>
    <row r="3" spans="1:35" x14ac:dyDescent="0.2">
      <c r="B3" s="445" t="s">
        <v>801</v>
      </c>
      <c r="C3" s="445"/>
      <c r="D3" s="445"/>
      <c r="L3" s="246" t="s">
        <v>569</v>
      </c>
    </row>
    <row r="4" spans="1:35" x14ac:dyDescent="0.2">
      <c r="B4" s="3"/>
      <c r="C4" s="184"/>
      <c r="D4" s="184"/>
      <c r="E4" s="184"/>
      <c r="F4" s="3"/>
      <c r="G4" s="5"/>
      <c r="H4" s="5"/>
      <c r="I4" s="312"/>
      <c r="J4" s="192"/>
      <c r="L4" s="246"/>
    </row>
    <row r="5" spans="1:35" x14ac:dyDescent="0.2">
      <c r="A5" s="9" t="s">
        <v>22</v>
      </c>
      <c r="B5" s="10">
        <f>+'Hoja 1. Establecim Contexto'!B5</f>
        <v>2023</v>
      </c>
      <c r="C5" s="480" t="s">
        <v>23</v>
      </c>
      <c r="D5" s="480"/>
      <c r="E5" s="480"/>
      <c r="F5" s="446"/>
      <c r="G5" s="500">
        <f>+'Hoja 1. Establecim Contexto'!D5</f>
        <v>44942</v>
      </c>
      <c r="H5" s="500"/>
      <c r="I5" s="500"/>
      <c r="J5" s="501"/>
    </row>
    <row r="6" spans="1:35" x14ac:dyDescent="0.2">
      <c r="B6" s="3"/>
      <c r="C6" s="184"/>
      <c r="D6" s="184"/>
      <c r="E6" s="184"/>
      <c r="F6" s="3"/>
      <c r="G6" s="5"/>
      <c r="H6" s="5"/>
      <c r="I6" s="312"/>
      <c r="J6" s="192"/>
      <c r="K6" s="5"/>
      <c r="L6" s="5"/>
      <c r="M6" s="5"/>
      <c r="N6" s="5"/>
      <c r="O6" s="5"/>
      <c r="P6" s="5"/>
      <c r="Q6" s="5"/>
      <c r="R6" s="5"/>
      <c r="S6" s="5"/>
      <c r="T6" s="5"/>
      <c r="U6" s="5"/>
      <c r="V6" s="5"/>
      <c r="W6" s="5"/>
      <c r="X6" s="5"/>
      <c r="Y6" s="5"/>
      <c r="Z6" s="5"/>
      <c r="AA6" s="5"/>
      <c r="AB6" s="5"/>
      <c r="AC6" s="5"/>
      <c r="AD6" s="313"/>
      <c r="AE6" s="313"/>
      <c r="AF6" s="313"/>
      <c r="AG6" s="313"/>
      <c r="AH6" s="313"/>
      <c r="AI6" s="313"/>
    </row>
    <row r="7" spans="1:35" x14ac:dyDescent="0.2">
      <c r="A7" s="468" t="s">
        <v>590</v>
      </c>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314"/>
      <c r="AE7" s="314"/>
      <c r="AF7" s="314"/>
      <c r="AG7" s="314"/>
    </row>
    <row r="8" spans="1:35" x14ac:dyDescent="0.2">
      <c r="A8" s="479" t="s">
        <v>27</v>
      </c>
      <c r="B8" s="484" t="s">
        <v>5</v>
      </c>
      <c r="C8" s="485"/>
      <c r="D8" s="485"/>
      <c r="E8" s="486"/>
      <c r="F8" s="471" t="s">
        <v>9</v>
      </c>
      <c r="G8" s="471"/>
      <c r="H8" s="490" t="s">
        <v>589</v>
      </c>
      <c r="I8" s="493" t="s">
        <v>805</v>
      </c>
      <c r="J8" s="502" t="s">
        <v>15</v>
      </c>
      <c r="K8" s="471" t="s">
        <v>16</v>
      </c>
      <c r="L8" s="471"/>
      <c r="M8" s="471"/>
      <c r="N8" s="471"/>
      <c r="O8" s="471"/>
      <c r="P8" s="471"/>
      <c r="Q8" s="471"/>
      <c r="R8" s="471"/>
      <c r="S8" s="471"/>
      <c r="T8" s="471"/>
      <c r="U8" s="471"/>
      <c r="V8" s="471"/>
      <c r="W8" s="471"/>
      <c r="X8" s="471"/>
      <c r="Y8" s="471"/>
      <c r="Z8" s="471"/>
      <c r="AA8" s="471"/>
      <c r="AB8" s="471"/>
      <c r="AC8" s="471"/>
      <c r="AD8" s="504" t="s">
        <v>806</v>
      </c>
      <c r="AE8" s="505"/>
      <c r="AF8" s="505"/>
      <c r="AG8" s="506"/>
      <c r="AH8" s="490" t="s">
        <v>807</v>
      </c>
      <c r="AI8" s="490" t="s">
        <v>808</v>
      </c>
    </row>
    <row r="9" spans="1:35" ht="31.5" customHeight="1" x14ac:dyDescent="0.2">
      <c r="A9" s="479"/>
      <c r="B9" s="487"/>
      <c r="C9" s="488"/>
      <c r="D9" s="488"/>
      <c r="E9" s="489"/>
      <c r="F9" s="402" t="s">
        <v>10</v>
      </c>
      <c r="G9" s="402" t="s">
        <v>11</v>
      </c>
      <c r="H9" s="491"/>
      <c r="I9" s="494"/>
      <c r="J9" s="502"/>
      <c r="K9" s="402" t="s">
        <v>26</v>
      </c>
      <c r="L9" s="481" t="s">
        <v>495</v>
      </c>
      <c r="M9" s="482"/>
      <c r="N9" s="481" t="s">
        <v>496</v>
      </c>
      <c r="O9" s="482"/>
      <c r="P9" s="481" t="s">
        <v>497</v>
      </c>
      <c r="Q9" s="482"/>
      <c r="R9" s="481" t="s">
        <v>498</v>
      </c>
      <c r="S9" s="483"/>
      <c r="T9" s="482"/>
      <c r="U9" s="481" t="s">
        <v>508</v>
      </c>
      <c r="V9" s="482"/>
      <c r="W9" s="481" t="s">
        <v>511</v>
      </c>
      <c r="X9" s="482"/>
      <c r="Y9" s="481" t="s">
        <v>514</v>
      </c>
      <c r="Z9" s="483"/>
      <c r="AA9" s="482"/>
      <c r="AB9" s="498" t="s">
        <v>592</v>
      </c>
      <c r="AC9" s="496" t="s">
        <v>591</v>
      </c>
      <c r="AD9" s="484" t="s">
        <v>809</v>
      </c>
      <c r="AE9" s="485"/>
      <c r="AF9" s="486"/>
      <c r="AG9" s="493" t="s">
        <v>816</v>
      </c>
      <c r="AH9" s="491"/>
      <c r="AI9" s="491"/>
    </row>
    <row r="10" spans="1:35" ht="75.75" x14ac:dyDescent="0.2">
      <c r="A10" s="479"/>
      <c r="B10" s="311" t="s">
        <v>586</v>
      </c>
      <c r="C10" s="311" t="s">
        <v>6</v>
      </c>
      <c r="D10" s="311" t="s">
        <v>585</v>
      </c>
      <c r="E10" s="311" t="s">
        <v>803</v>
      </c>
      <c r="F10" s="403"/>
      <c r="G10" s="403"/>
      <c r="H10" s="492"/>
      <c r="I10" s="495"/>
      <c r="J10" s="503"/>
      <c r="K10" s="403"/>
      <c r="L10" s="234" t="s">
        <v>499</v>
      </c>
      <c r="M10" s="234" t="s">
        <v>500</v>
      </c>
      <c r="N10" s="234" t="s">
        <v>501</v>
      </c>
      <c r="O10" s="234" t="s">
        <v>502</v>
      </c>
      <c r="P10" s="234" t="s">
        <v>503</v>
      </c>
      <c r="Q10" s="234" t="s">
        <v>504</v>
      </c>
      <c r="R10" s="234" t="s">
        <v>505</v>
      </c>
      <c r="S10" s="234" t="s">
        <v>506</v>
      </c>
      <c r="T10" s="234" t="s">
        <v>507</v>
      </c>
      <c r="U10" s="234" t="s">
        <v>509</v>
      </c>
      <c r="V10" s="234" t="s">
        <v>510</v>
      </c>
      <c r="W10" s="234" t="s">
        <v>512</v>
      </c>
      <c r="X10" s="234" t="s">
        <v>513</v>
      </c>
      <c r="Y10" s="234" t="s">
        <v>515</v>
      </c>
      <c r="Z10" s="234" t="s">
        <v>516</v>
      </c>
      <c r="AA10" s="234" t="s">
        <v>517</v>
      </c>
      <c r="AB10" s="499"/>
      <c r="AC10" s="497"/>
      <c r="AD10" s="311" t="s">
        <v>810</v>
      </c>
      <c r="AE10" s="311" t="s">
        <v>811</v>
      </c>
      <c r="AF10" s="311" t="s">
        <v>812</v>
      </c>
      <c r="AG10" s="495"/>
      <c r="AH10" s="492"/>
      <c r="AI10" s="492"/>
    </row>
    <row r="11" spans="1:35" s="2" customFormat="1" ht="195.75" customHeight="1" x14ac:dyDescent="0.2">
      <c r="A11" s="194" t="str">
        <f>+'Hoja 3. Análisis de Riesgos'!A11</f>
        <v>Recursos e Infraestructura</v>
      </c>
      <c r="B11" s="194" t="str">
        <f>+'Hoja 3. Análisis de Riesgos'!B11</f>
        <v>Disponibilidad de equipos de cómputo, suministro de energía, respaldos de información y/o suministro de Internet requeridos para realizar las funciones de la Corporación</v>
      </c>
      <c r="C11" s="194" t="str">
        <f>+'Hoja 3. Análisis de Riesgos'!C11</f>
        <v>Al no contar con los equipos, energía y/o internet requeridos se disminuye la efectividad de la Corporación</v>
      </c>
      <c r="D11" s="194" t="str">
        <f>+'Hoja 3. Análisis de Riesgos'!D11</f>
        <v>Pérdida de la Disponibilidad</v>
      </c>
      <c r="E11" s="194" t="str">
        <f>+'Hoja 3. Análisis de Riesgos'!E11</f>
        <v>Fallas tecnológicas</v>
      </c>
      <c r="F11" s="194">
        <f>+'Hoja 3. Análisis de Riesgos'!F11</f>
        <v>3</v>
      </c>
      <c r="G11" s="194">
        <f>+'Hoja 3. Análisis de Riesgos'!G11</f>
        <v>2</v>
      </c>
      <c r="H11" s="194" t="str">
        <f>+'Hoja 3. Análisis de Riesgos'!H11</f>
        <v>Menor</v>
      </c>
      <c r="I11" s="186" t="str">
        <f>+'Hoja 3. Análisis de Riesgos'!I11</f>
        <v>* Contratación de mantenimientos preventivos y correctivos
* Cumplimiento del Cronograma de mantenimientos preventivos
* Capacitación a los usuarios de equipos
* Inventario de equipos actualizado
* Procedimiento de préstamo de equipos
* Los proyectos aportan recursos para nuevos equipos y/o actualización de los existentes.
* Incluir en el presupuesto anual el rubro para suministro de internet.
* Sistemas de respaldo de energía funcionales
* Respaldos en suministro de INTERNET</v>
      </c>
      <c r="J11" s="186" t="str">
        <f>+'Hoja 3. Análisis de Riesgos'!I11</f>
        <v>* Contratación de mantenimientos preventivos y correctivos
* Cumplimiento del Cronograma de mantenimientos preventivos
* Capacitación a los usuarios de equipos
* Inventario de equipos actualizado
* Procedimiento de préstamo de equipos
* Los proyectos aportan recursos para nuevos equipos y/o actualización de los existentes.
* Incluir en el presupuesto anual el rubro para suministro de internet.
* Sistemas de respaldo de energía funcionales
* Respaldos en suministro de INTERNET</v>
      </c>
      <c r="K11" s="14" t="s">
        <v>10</v>
      </c>
      <c r="L11" s="244">
        <v>15</v>
      </c>
      <c r="M11" s="244"/>
      <c r="N11" s="244">
        <v>15</v>
      </c>
      <c r="O11" s="244"/>
      <c r="P11" s="244">
        <v>15</v>
      </c>
      <c r="Q11" s="244"/>
      <c r="R11" s="244">
        <v>15</v>
      </c>
      <c r="S11" s="244"/>
      <c r="T11" s="244"/>
      <c r="U11" s="244">
        <v>15</v>
      </c>
      <c r="V11" s="244"/>
      <c r="W11" s="244">
        <v>15</v>
      </c>
      <c r="X11" s="244"/>
      <c r="Y11" s="244"/>
      <c r="Z11" s="244">
        <v>5</v>
      </c>
      <c r="AA11" s="244"/>
      <c r="AB11" s="244">
        <f>SUM(L11:AA11)</f>
        <v>95</v>
      </c>
      <c r="AC11" s="235" t="s">
        <v>626</v>
      </c>
      <c r="AD11" s="315" t="s">
        <v>343</v>
      </c>
      <c r="AE11" s="315"/>
      <c r="AF11" s="315"/>
      <c r="AG11" s="315" t="s">
        <v>819</v>
      </c>
      <c r="AH11" s="315" t="s">
        <v>45</v>
      </c>
      <c r="AI11" s="315" t="s">
        <v>841</v>
      </c>
    </row>
    <row r="12" spans="1:35" s="2" customFormat="1" ht="288" customHeight="1" x14ac:dyDescent="0.2">
      <c r="A12" s="194" t="str">
        <f>+'Hoja 3. Análisis de Riesgos'!A12</f>
        <v>Planeación Global del Territorio
Mejoramiento del SGC</v>
      </c>
      <c r="B12" s="194" t="str">
        <f>+'Hoja 3. Análisis de Riesgos'!B12</f>
        <v>Pérdida de información confidencial por ataques de virus o progamas malintencionados, incumplimiento de política de escritorios límpios, manejo de información en medios no permitidos e incumplimiento de políticas de acceso a instalaciones, en especial al centro de datos.</v>
      </c>
      <c r="C12" s="194" t="str">
        <f>+'Hoja 3. Análisis de Riesgos'!C12</f>
        <v>La pérdida de información sensible genera reprocesos, retrasos en procesos y posibles hallazgos de entes de control por el mal manejo de la información.</v>
      </c>
      <c r="D12" s="194" t="str">
        <f>+'Hoja 3. Análisis de Riesgos'!D12</f>
        <v>Pérdida de la Confidencialidad y pérdida de disponibilidad.</v>
      </c>
      <c r="E12" s="194" t="str">
        <f>+'Hoja 3. Análisis de Riesgos'!E12</f>
        <v>Fallas tecnológicas y de manejo</v>
      </c>
      <c r="F12" s="194">
        <f>+'Hoja 3. Análisis de Riesgos'!F12</f>
        <v>4</v>
      </c>
      <c r="G12" s="194">
        <f>+'Hoja 3. Análisis de Riesgos'!G12</f>
        <v>3</v>
      </c>
      <c r="H12" s="194" t="str">
        <f>+'Hoja 3. Análisis de Riesgos'!H12</f>
        <v>Moderada</v>
      </c>
      <c r="I12" s="186" t="str">
        <f>+'Hoja 3. Análisis de Riesgos'!I12</f>
        <v>* Adquisición de software antivirus y filtrado de contenido para todos los equipos de cómputo de la Corporación, seguimiento mediante consola central de incidentes y ataques. Aplicar actualizaciones automáticas.
* Copias de seguridad para servidores, aplicativos y equipos de usuario final.
* Procedimientos automatizados de copias de seguridad y prácticas de recuperación.
* Procedimiento de borrado de discos y dispositivos móviles desechados.
* Políticas de Servidores por aplicativo y servidores espejo
* Políticas de archivo de información sensible
* Documentar los procesos informáticos relacionados con escritorios límpios y manejo de medios extraibles
* Implementación de la ley de tratamiento de datos personales</v>
      </c>
      <c r="J12" s="186" t="str">
        <f>+'Hoja 3. Análisis de Riesgos'!I12</f>
        <v>* Adquisición de software antivirus y filtrado de contenido para todos los equipos de cómputo de la Corporación, seguimiento mediante consola central de incidentes y ataques. Aplicar actualizaciones automáticas.
* Copias de seguridad para servidores, aplicativos y equipos de usuario final.
* Procedimientos automatizados de copias de seguridad y prácticas de recuperación.
* Procedimiento de borrado de discos y dispositivos móviles desechados.
* Políticas de Servidores por aplicativo y servidores espejo
* Políticas de archivo de información sensible
* Documentar los procesos informáticos relacionados con escritorios límpios y manejo de medios extraibles
* Implementación de la ley de tratamiento de datos personales</v>
      </c>
      <c r="K12" s="14" t="s">
        <v>11</v>
      </c>
      <c r="L12" s="244">
        <v>15</v>
      </c>
      <c r="M12" s="244"/>
      <c r="N12" s="244">
        <v>15</v>
      </c>
      <c r="O12" s="244"/>
      <c r="P12" s="244">
        <v>15</v>
      </c>
      <c r="Q12" s="244"/>
      <c r="R12" s="244">
        <v>15</v>
      </c>
      <c r="S12" s="244"/>
      <c r="T12" s="244"/>
      <c r="U12" s="244">
        <v>15</v>
      </c>
      <c r="V12" s="244"/>
      <c r="W12" s="244">
        <v>15</v>
      </c>
      <c r="X12" s="244"/>
      <c r="Y12" s="244"/>
      <c r="Z12" s="244">
        <v>5</v>
      </c>
      <c r="AA12" s="244"/>
      <c r="AB12" s="244">
        <f t="shared" ref="AB12:AB15" si="0">SUM(L12:AA12)</f>
        <v>95</v>
      </c>
      <c r="AC12" s="235" t="s">
        <v>626</v>
      </c>
      <c r="AD12" s="315" t="s">
        <v>343</v>
      </c>
      <c r="AE12" s="315"/>
      <c r="AF12" s="315"/>
      <c r="AG12" s="315" t="s">
        <v>819</v>
      </c>
      <c r="AH12" s="315" t="s">
        <v>45</v>
      </c>
      <c r="AI12" s="315" t="s">
        <v>841</v>
      </c>
    </row>
    <row r="13" spans="1:35" s="2" customFormat="1" ht="199.5" x14ac:dyDescent="0.2">
      <c r="A13" s="194" t="str">
        <f>+'Hoja 3. Análisis de Riesgos'!A13</f>
        <v>Planeación Global del Territorio
Mejoramiento del SGC</v>
      </c>
      <c r="B13" s="194" t="str">
        <f>+'Hoja 3. Análisis de Riesgos'!B13</f>
        <v>Pérdida de disponibilidad de los servicios de correo electrónico, Internet, telefonía, paquetes de ofimática y Antivirus.</v>
      </c>
      <c r="C13" s="194" t="str">
        <f>+'Hoja 3. Análisis de Riesgos'!C13</f>
        <v>La pérdida de disponibilidad de estos servicios genera el aislamiento de la Corporación con sus usuarios y/o entre funcionarios, adicionalmente sin internet no se puede tener acceso a los aplicativos corporativos y sin paquetes ofimáticos el proceso sufre retrasos</v>
      </c>
      <c r="D13" s="194" t="str">
        <f>+'Hoja 3. Análisis de Riesgos'!D13</f>
        <v>Pérdida de la Disponibilidad</v>
      </c>
      <c r="E13" s="194" t="str">
        <f>+'Hoja 3. Análisis de Riesgos'!E13</f>
        <v>Fallas tecnológicas</v>
      </c>
      <c r="F13" s="194">
        <f>+'Hoja 3. Análisis de Riesgos'!F13</f>
        <v>3</v>
      </c>
      <c r="G13" s="194">
        <f>+'Hoja 3. Análisis de Riesgos'!G13</f>
        <v>3</v>
      </c>
      <c r="H13" s="194" t="str">
        <f>+'Hoja 3. Análisis de Riesgos'!H13</f>
        <v>Moderada</v>
      </c>
      <c r="I13" s="186" t="str">
        <f>+'Hoja 3. Análisis de Riesgos'!I13</f>
        <v>* Mantener actualizados software antivirus, firewall y de filtrado de contenido.
* Mantener actualizadas 
* Capacitar a los funcionarios y contratistas en prácticas de seguridad sobre ataques de virus, robo de información, etc.
* Mantener actualizadas las licencias de software y adquirir las requeridas en equipos nuevos.
* Realizar seguimientos periódicos a las IP entrantes para identificar ataques.
* Mantener el sistema de respaldo de energía funcional.</v>
      </c>
      <c r="J13" s="186" t="str">
        <f>+'Hoja 3. Análisis de Riesgos'!I13</f>
        <v>* Mantener actualizados software antivirus, firewall y de filtrado de contenido.
* Mantener actualizadas 
* Capacitar a los funcionarios y contratistas en prácticas de seguridad sobre ataques de virus, robo de información, etc.
* Mantener actualizadas las licencias de software y adquirir las requeridas en equipos nuevos.
* Realizar seguimientos periódicos a las IP entrantes para identificar ataques.
* Mantener el sistema de respaldo de energía funcional.</v>
      </c>
      <c r="K13" s="14" t="s">
        <v>10</v>
      </c>
      <c r="L13" s="244">
        <v>15</v>
      </c>
      <c r="M13" s="244"/>
      <c r="N13" s="244">
        <v>15</v>
      </c>
      <c r="O13" s="244"/>
      <c r="P13" s="244">
        <v>15</v>
      </c>
      <c r="Q13" s="244"/>
      <c r="R13" s="244">
        <v>15</v>
      </c>
      <c r="S13" s="244"/>
      <c r="T13" s="244"/>
      <c r="U13" s="244">
        <v>15</v>
      </c>
      <c r="V13" s="244"/>
      <c r="W13" s="244">
        <v>15</v>
      </c>
      <c r="X13" s="244"/>
      <c r="Y13" s="244"/>
      <c r="Z13" s="244">
        <v>5</v>
      </c>
      <c r="AA13" s="244"/>
      <c r="AB13" s="244">
        <f t="shared" si="0"/>
        <v>95</v>
      </c>
      <c r="AC13" s="235" t="s">
        <v>626</v>
      </c>
      <c r="AD13" s="315" t="s">
        <v>343</v>
      </c>
      <c r="AE13" s="315"/>
      <c r="AF13" s="315"/>
      <c r="AG13" s="315" t="s">
        <v>819</v>
      </c>
      <c r="AH13" s="315" t="s">
        <v>45</v>
      </c>
      <c r="AI13" s="315" t="s">
        <v>841</v>
      </c>
    </row>
    <row r="14" spans="1:35" s="2" customFormat="1" ht="283.5" x14ac:dyDescent="0.2">
      <c r="A14" s="194" t="str">
        <f>+'Hoja 3. Análisis de Riesgos'!A14</f>
        <v>Todos los procesos</v>
      </c>
      <c r="B14" s="194" t="str">
        <f>+'Hoja 3. Análisis de Riesgos'!B14</f>
        <v>Pérdida de disponibilidad en los aplicativos de la corporación por daños y/o defectos  y/o errores durante desarrollo de aplicativos y en el flujo de procesos al interior de los aplicativos o por daños por software malintencionado</v>
      </c>
      <c r="C14" s="194" t="str">
        <f>+'Hoja 3. Análisis de Riesgos'!C14</f>
        <v>La pérdida de diisponibilidad causa retrasos en los procesos y actividades realizadas por fuera del aplicativo.</v>
      </c>
      <c r="D14" s="194" t="str">
        <f>+'Hoja 3. Análisis de Riesgos'!D14</f>
        <v>Pérdida de la disponibilidad
Pérdida de la Integridad</v>
      </c>
      <c r="E14" s="194" t="str">
        <f>+'Hoja 3. Análisis de Riesgos'!E14</f>
        <v>Fallas tecnológicas</v>
      </c>
      <c r="F14" s="194">
        <f>+'Hoja 3. Análisis de Riesgos'!F14</f>
        <v>3</v>
      </c>
      <c r="G14" s="194">
        <f>+'Hoja 3. Análisis de Riesgos'!G14</f>
        <v>2</v>
      </c>
      <c r="H14" s="194" t="str">
        <f>+'Hoja 3. Análisis de Riesgos'!H14</f>
        <v>Menor</v>
      </c>
      <c r="I14" s="186" t="str">
        <f>+'Hoja 3. Análisis de Riesgos'!I14</f>
        <v>* Capacitación a los funcionarios y contratistas sobre el manejo de la información
* Establecimiento de controles para instalación de software, descarga de archivos y/o restricciones de acceso a internet.
* Procedimientos documentados para el manejo de TI y seguridad de la Información.
* Proveedores realizan sus desarrollos y pruebas en ambientes de prueba.
* En contratos se exige la documentación de los procesos informáticos
* Campañas y desarrollos nuevos para incluir la información sensible en los aplicativos corporativos
* Capacitación a los funcionarios y contratistas en seguridad de la información</v>
      </c>
      <c r="J14" s="186" t="str">
        <f>+'Hoja 3. Análisis de Riesgos'!I14</f>
        <v>* Capacitación a los funcionarios y contratistas sobre el manejo de la información
* Establecimiento de controles para instalación de software, descarga de archivos y/o restricciones de acceso a internet.
* Procedimientos documentados para el manejo de TI y seguridad de la Información.
* Proveedores realizan sus desarrollos y pruebas en ambientes de prueba.
* En contratos se exige la documentación de los procesos informáticos
* Campañas y desarrollos nuevos para incluir la información sensible en los aplicativos corporativos
* Capacitación a los funcionarios y contratistas en seguridad de la información</v>
      </c>
      <c r="K14" s="14" t="s">
        <v>10</v>
      </c>
      <c r="L14" s="244">
        <v>15</v>
      </c>
      <c r="M14" s="244"/>
      <c r="N14" s="244">
        <v>15</v>
      </c>
      <c r="O14" s="244"/>
      <c r="P14" s="244">
        <v>15</v>
      </c>
      <c r="Q14" s="244"/>
      <c r="R14" s="244">
        <v>15</v>
      </c>
      <c r="S14" s="244"/>
      <c r="T14" s="244"/>
      <c r="U14" s="244">
        <v>15</v>
      </c>
      <c r="V14" s="244"/>
      <c r="W14" s="244">
        <v>15</v>
      </c>
      <c r="X14" s="244"/>
      <c r="Y14" s="244"/>
      <c r="Z14" s="244">
        <v>5</v>
      </c>
      <c r="AA14" s="244"/>
      <c r="AB14" s="244">
        <f t="shared" si="0"/>
        <v>95</v>
      </c>
      <c r="AC14" s="235" t="s">
        <v>626</v>
      </c>
      <c r="AD14" s="315" t="s">
        <v>343</v>
      </c>
      <c r="AE14" s="315"/>
      <c r="AF14" s="315"/>
      <c r="AG14" s="315" t="s">
        <v>819</v>
      </c>
      <c r="AH14" s="315" t="s">
        <v>45</v>
      </c>
      <c r="AI14" s="315" t="s">
        <v>841</v>
      </c>
    </row>
    <row r="15" spans="1:35" s="2" customFormat="1" ht="177.75" customHeight="1" x14ac:dyDescent="0.2">
      <c r="A15" s="194" t="str">
        <f>+'Hoja 3. Análisis de Riesgos'!A15</f>
        <v>Todos los procesos</v>
      </c>
      <c r="B15" s="194" t="str">
        <f>+'Hoja 3. Análisis de Riesgos'!B15</f>
        <v>Manipulación indebida de la información.</v>
      </c>
      <c r="C15" s="194" t="str">
        <f>+'Hoja 3. Análisis de Riesgos'!C15</f>
        <v>La manipulación indebida puede causar hallazgos de entes de control y pérdida de confianza de los usuarios</v>
      </c>
      <c r="D15" s="194" t="str">
        <f>+'Hoja 3. Análisis de Riesgos'!D15</f>
        <v>Pérdida de la Integridad</v>
      </c>
      <c r="E15" s="194" t="str">
        <f>+'Hoja 3. Análisis de Riesgos'!E15</f>
        <v>Fallas tecnológicas</v>
      </c>
      <c r="F15" s="194">
        <f>+'Hoja 3. Análisis de Riesgos'!F15</f>
        <v>4</v>
      </c>
      <c r="G15" s="194">
        <f>+'Hoja 3. Análisis de Riesgos'!G15</f>
        <v>3</v>
      </c>
      <c r="H15" s="194" t="str">
        <f>+'Hoja 3. Análisis de Riesgos'!H15</f>
        <v>Alto</v>
      </c>
      <c r="I15" s="186" t="str">
        <f>+'Hoja 3. Análisis de Riesgos'!I15</f>
        <v>* Capacitación en seguridad de la información
* Código de Integridad
* Documentación de seguridad de la información
* Auditoría de control interno y organos de control
* Roles y permisos bien definidos
* Buzones de correo importante con buzón de copias.
* Herramientas de seguimiento al manejo de los correos
* Controles de acceso a sede central mediante contrato de vigilancia y control de llaves del centro de datos sólo por contratista de mesa de ayuda.</v>
      </c>
      <c r="J15" s="186" t="str">
        <f>+'Hoja 3. Análisis de Riesgos'!I15</f>
        <v>* Capacitación en seguridad de la información
* Código de Integridad
* Documentación de seguridad de la información
* Auditoría de control interno y organos de control
* Roles y permisos bien definidos
* Buzones de correo importante con buzón de copias.
* Herramientas de seguimiento al manejo de los correos
* Controles de acceso a sede central mediante contrato de vigilancia y control de llaves del centro de datos sólo por contratista de mesa de ayuda.</v>
      </c>
      <c r="K15" s="14" t="s">
        <v>10</v>
      </c>
      <c r="L15" s="244">
        <v>15</v>
      </c>
      <c r="M15" s="244"/>
      <c r="N15" s="244">
        <v>15</v>
      </c>
      <c r="O15" s="244"/>
      <c r="P15" s="244">
        <v>15</v>
      </c>
      <c r="Q15" s="244"/>
      <c r="R15" s="244">
        <v>15</v>
      </c>
      <c r="S15" s="244"/>
      <c r="T15" s="244"/>
      <c r="U15" s="244">
        <v>15</v>
      </c>
      <c r="V15" s="244"/>
      <c r="W15" s="244">
        <v>15</v>
      </c>
      <c r="X15" s="244"/>
      <c r="Y15" s="244"/>
      <c r="Z15" s="244">
        <v>5</v>
      </c>
      <c r="AA15" s="244"/>
      <c r="AB15" s="244">
        <f t="shared" si="0"/>
        <v>95</v>
      </c>
      <c r="AC15" s="235" t="s">
        <v>626</v>
      </c>
      <c r="AD15" s="315" t="s">
        <v>343</v>
      </c>
      <c r="AE15" s="315"/>
      <c r="AF15" s="315"/>
      <c r="AG15" s="315" t="s">
        <v>819</v>
      </c>
      <c r="AH15" s="315" t="s">
        <v>45</v>
      </c>
      <c r="AI15" s="315" t="s">
        <v>841</v>
      </c>
    </row>
  </sheetData>
  <sheetProtection insertRows="0" insertHyperlinks="0" autoFilter="0" pivotTables="0"/>
  <autoFilter ref="A10:AC10" xr:uid="{1FB67896-D531-4EBE-8269-DE0F5E379E7E}"/>
  <dataConsolidate/>
  <mergeCells count="30">
    <mergeCell ref="AD8:AG8"/>
    <mergeCell ref="AH8:AH10"/>
    <mergeCell ref="AI8:AI10"/>
    <mergeCell ref="AD9:AF9"/>
    <mergeCell ref="AG9:AG10"/>
    <mergeCell ref="AC9:AC10"/>
    <mergeCell ref="AB9:AB10"/>
    <mergeCell ref="A8:A10"/>
    <mergeCell ref="A7:AC7"/>
    <mergeCell ref="G5:J5"/>
    <mergeCell ref="C5:F5"/>
    <mergeCell ref="K8:AC8"/>
    <mergeCell ref="J8:J10"/>
    <mergeCell ref="F8:G8"/>
    <mergeCell ref="F9:F10"/>
    <mergeCell ref="G9:G10"/>
    <mergeCell ref="L9:M9"/>
    <mergeCell ref="N9:O9"/>
    <mergeCell ref="P9:Q9"/>
    <mergeCell ref="R9:T9"/>
    <mergeCell ref="U9:V9"/>
    <mergeCell ref="W9:X9"/>
    <mergeCell ref="Y9:AA9"/>
    <mergeCell ref="B1:D1"/>
    <mergeCell ref="B2:D2"/>
    <mergeCell ref="B3:D3"/>
    <mergeCell ref="K9:K10"/>
    <mergeCell ref="B8:E9"/>
    <mergeCell ref="H8:H10"/>
    <mergeCell ref="I8:I10"/>
  </mergeCells>
  <pageMargins left="0.70866141732283472" right="0.70866141732283472" top="0.59055118110236227" bottom="0.74803149606299213" header="0.31496062992125984" footer="0.31496062992125984"/>
  <pageSetup scale="40" fitToHeight="0" orientation="landscape" r:id="rId1"/>
  <headerFooter differentFirst="1" alignWithMargins="0">
    <oddFooter>&amp;CR-MJ-10
Hoja 1. Análisis Contexto Estratégico
Versión 07
Página &amp;P de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t z z w U B q T h p W n A A A A + A A A A B I A H A B D b 2 5 m a W c v U G F j a 2 F n Z S 5 4 b W w g o h g A K K A U A A A A A A A A A A A A A A A A A A A A A A A A A A A A h Y / R C o I w G I V f R X b v p i t h y O + 8 8 D Y p C K L b M Z e O d I a b z X f r o k f q F R L K 6 q 7 L c / g O f O d x u 0 M + d W 1 w V Y P V v c l Q j C M U K C P 7 S p s 6 Q 6 M 7 h Q z l H H Z C n k W t g h k 2 N p 2 s z l D j 3 C U l x H u P / Q r 3 Q 0 1 o F M X k W G 7 2 s l G d C L W x T h i p 0 G d V / V 8 h D o e X D K e Y U Z y w h G G 6 j o E s N Z T a f B E 6 G + M I y E 8 J x d i 6 c V B c 2 b D Y A l k i k P c L / g R Q S w M E F A A C A A g A t z z w 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c 8 8 F A o i k e 4 D g A A A B E A A A A T A B w A R m 9 y b X V s Y X M v U 2 V j d G l v b j E u b S C i G A A o o B Q A A A A A A A A A A A A A A A A A A A A A A A A A A A A r T k 0 u y c z P U w i G 0 I b W A F B L A Q I t A B Q A A g A I A L c 8 8 F A a k 4 a V p w A A A P g A A A A S A A A A A A A A A A A A A A A A A A A A A A B D b 2 5 m a W c v U G F j a 2 F n Z S 5 4 b W x Q S w E C L Q A U A A I A C A C 3 P P B Q D 8 r p q 6 Q A A A D p A A A A E w A A A A A A A A A A A A A A A A D z A A A A W 0 N v b n R l b n R f V H l w Z X N d L n h t b F B L A Q I t A B Q A A g A I A L c 8 8 F 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0 p e 3 j 8 N V 4 S 7 h h 5 2 k h U i R n A A A A A A I A A A A A A B B m A A A A A Q A A I A A A A G T m V r V O I e M F X P G b Q l U a M X A I n N O y d G I F H 6 3 4 t f t 7 v S i 2 A A A A A A 6 A A A A A A g A A I A A A A P O B + n X Y L v 4 7 Q 8 W i / N 7 M U T m n s V 7 d s E n W 9 i K j B i 2 s O L l e U A A A A P b H B h w Y C u B c k y F s e f / G q M L m j b E 0 m R J N / P 0 8 7 r w c I g 8 6 n v d o D V Y w 6 o U 3 P I G x b Z 4 K W Q 9 o 5 7 P X O g p q x 4 j / e 3 u f K 7 N v x e S U k R H u 4 q p / Z C f M f Q 2 j Q A A A A B f c Y H f d T q g Z k c 8 o S M O / + 1 q Q 6 o o p i 5 l U N 6 4 0 R N U M Y u X n 6 C 5 L 7 W 5 u n + u C h S / d Z R L V K U u z n g / T g m + 2 e s 4 P s l 9 e Y X 4 = < / D a t a M a s h u p > 
</file>

<file path=customXml/itemProps1.xml><?xml version="1.0" encoding="utf-8"?>
<ds:datastoreItem xmlns:ds="http://schemas.openxmlformats.org/officeDocument/2006/customXml" ds:itemID="{C23BF90C-6030-439A-B6D6-11D0DE46357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18</vt:i4>
      </vt:variant>
    </vt:vector>
  </HeadingPairs>
  <TitlesOfParts>
    <vt:vector size="36" baseType="lpstr">
      <vt:lpstr>Activos de información</vt:lpstr>
      <vt:lpstr>Hoja 1. Establecim Contexto</vt:lpstr>
      <vt:lpstr>id rgos corrup</vt:lpstr>
      <vt:lpstr>id rgos Seg dig</vt:lpstr>
      <vt:lpstr>Hoja 2. Identificación Riesgos</vt:lpstr>
      <vt:lpstr>Hoja 2. Identificación Ries (2</vt:lpstr>
      <vt:lpstr>Hoja 3. Análisis del Riesgo (2</vt:lpstr>
      <vt:lpstr>Hoja 3. Análisis de Riesgos</vt:lpstr>
      <vt:lpstr>Hoja 4. Evaluación de Riesgos </vt:lpstr>
      <vt:lpstr>Hoja 5. Riesgo Residual</vt:lpstr>
      <vt:lpstr>Hoja 6. Mapa de Riesgos TI</vt:lpstr>
      <vt:lpstr>Seguimiento</vt:lpstr>
      <vt:lpstr>Mapa de Calor riesgo inherente</vt:lpstr>
      <vt:lpstr>Mapa de Calor riesgo residual</vt:lpstr>
      <vt:lpstr>Seguimiento actividades</vt:lpstr>
      <vt:lpstr>Hoja3</vt:lpstr>
      <vt:lpstr>Hoja4</vt:lpstr>
      <vt:lpstr>Gráficos</vt:lpstr>
      <vt:lpstr>'Activos de información'!_ftn1</vt:lpstr>
      <vt:lpstr>'Activos de información'!_ftnref1</vt:lpstr>
      <vt:lpstr>'Hoja 1. Establecim Contexto'!Área_de_impresión</vt:lpstr>
      <vt:lpstr>'Hoja 2. Identificación Ries (2'!Área_de_impresión</vt:lpstr>
      <vt:lpstr>'Hoja 2. Identificación Riesgos'!Área_de_impresión</vt:lpstr>
      <vt:lpstr>'Hoja 3. Análisis de Riesgos'!Área_de_impresión</vt:lpstr>
      <vt:lpstr>'Hoja 3. Análisis del Riesgo (2'!Área_de_impresión</vt:lpstr>
      <vt:lpstr>'Hoja 4. Evaluación de Riesgos '!Área_de_impresión</vt:lpstr>
      <vt:lpstr>'Hoja 5. Riesgo Residual'!Área_de_impresión</vt:lpstr>
      <vt:lpstr>'Hoja 6. Mapa de Riesgos TI'!Área_de_impresión</vt:lpstr>
      <vt:lpstr>'Hoja 1. Establecim Contexto'!Títulos_a_imprimir</vt:lpstr>
      <vt:lpstr>'Hoja 2. Identificación Ries (2'!Títulos_a_imprimir</vt:lpstr>
      <vt:lpstr>'Hoja 2. Identificación Riesgos'!Títulos_a_imprimir</vt:lpstr>
      <vt:lpstr>'Hoja 3. Análisis de Riesgos'!Títulos_a_imprimir</vt:lpstr>
      <vt:lpstr>'Hoja 3. Análisis del Riesgo (2'!Títulos_a_imprimir</vt:lpstr>
      <vt:lpstr>'Hoja 4. Evaluación de Riesgos '!Títulos_a_imprimir</vt:lpstr>
      <vt:lpstr>'Hoja 5. Riesgo Residual'!Títulos_a_imprimir</vt:lpstr>
      <vt:lpstr>'Hoja 6. Mapa de Riesgos TI'!Títulos_a_imprimir</vt:lpstr>
    </vt:vector>
  </TitlesOfParts>
  <Company>PLANEACION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PLANEACION6</dc:creator>
  <cp:lastModifiedBy>HP</cp:lastModifiedBy>
  <cp:lastPrinted>2022-01-31T23:39:35Z</cp:lastPrinted>
  <dcterms:created xsi:type="dcterms:W3CDTF">2004-08-13T13:38:50Z</dcterms:created>
  <dcterms:modified xsi:type="dcterms:W3CDTF">2023-04-11T15:55:20Z</dcterms:modified>
</cp:coreProperties>
</file>